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kisia\Desktop\바탕화면(5.2)\2022년 업무\3. 유관기관 협업\7. 개인정보 영향평가 대가산정 연구\최종본 제출\"/>
    </mc:Choice>
  </mc:AlternateContent>
  <xr:revisionPtr revIDLastSave="0" documentId="13_ncr:1_{9D661BE0-959D-4DDC-AAE7-A5F2D092CDA3}" xr6:coauthVersionLast="47" xr6:coauthVersionMax="47" xr10:uidLastSave="{00000000-0000-0000-0000-000000000000}"/>
  <bookViews>
    <workbookView xWindow="-120" yWindow="-120" windowWidth="29040" windowHeight="15840" tabRatio="851" xr2:uid="{00000000-000D-0000-FFFF-FFFF00000000}"/>
  </bookViews>
  <sheets>
    <sheet name="산출 계산기" sheetId="24" r:id="rId1"/>
    <sheet name="투입공수방식" sheetId="23" r:id="rId2"/>
    <sheet name="설명" sheetId="25" r:id="rId3"/>
  </sheets>
  <definedNames>
    <definedName name="_xlnm.Print_Area" localSheetId="0">'산출 계산기'!$A$1:$G$37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6" i="23" l="1"/>
  <c r="F36" i="23" s="1"/>
  <c r="D51" i="23" s="1"/>
  <c r="E32" i="23"/>
  <c r="E31" i="23"/>
  <c r="D26" i="23"/>
  <c r="F44" i="23"/>
  <c r="F50" i="23" s="1"/>
  <c r="G6" i="23"/>
  <c r="G8" i="23"/>
  <c r="G9" i="23"/>
  <c r="G10" i="23"/>
  <c r="G11" i="23"/>
  <c r="G12" i="23"/>
  <c r="G13" i="23"/>
  <c r="G14" i="23"/>
  <c r="G15" i="23"/>
  <c r="G16" i="23"/>
  <c r="G17" i="23"/>
  <c r="G18" i="23"/>
  <c r="G19" i="23"/>
  <c r="G20" i="23"/>
  <c r="G21" i="23"/>
  <c r="G22" i="23"/>
  <c r="G23" i="23"/>
  <c r="G7" i="23"/>
  <c r="E24" i="23"/>
  <c r="E25" i="23" s="1"/>
  <c r="D24" i="23"/>
  <c r="D25" i="23" s="1"/>
  <c r="G24" i="23" l="1"/>
  <c r="G25" i="23" s="1"/>
  <c r="K5" i="23" s="1"/>
  <c r="F29" i="23" s="1"/>
  <c r="G29" i="23" s="1"/>
  <c r="F47" i="23" l="1"/>
  <c r="F31" i="23"/>
  <c r="F32" i="23" s="1"/>
  <c r="F49" i="23" s="1"/>
  <c r="F48" i="23" l="1"/>
  <c r="D52" i="23" l="1"/>
  <c r="C26" i="24"/>
  <c r="C29" i="24" s="1"/>
  <c r="C32" i="24" s="1"/>
</calcChain>
</file>

<file path=xl/sharedStrings.xml><?xml version="1.0" encoding="utf-8"?>
<sst xmlns="http://schemas.openxmlformats.org/spreadsheetml/2006/main" count="115" uniqueCount="102">
  <si>
    <t xml:space="preserve">○ 컨설턴트 직접인건비 </t>
    <phoneticPr fontId="4" type="noConversion"/>
  </si>
  <si>
    <t>구분</t>
    <phoneticPr fontId="2" type="noConversion"/>
  </si>
  <si>
    <t>단계</t>
    <phoneticPr fontId="2" type="noConversion"/>
  </si>
  <si>
    <t>활동</t>
    <phoneticPr fontId="2" type="noConversion"/>
  </si>
  <si>
    <t>이행점검</t>
    <phoneticPr fontId="2" type="noConversion"/>
  </si>
  <si>
    <t>○ 직접경비</t>
    <phoneticPr fontId="4" type="noConversion"/>
  </si>
  <si>
    <t>산출내역</t>
    <phoneticPr fontId="2" type="noConversion"/>
  </si>
  <si>
    <t>직접인건비</t>
    <phoneticPr fontId="2" type="noConversion"/>
  </si>
  <si>
    <t>제경비</t>
    <phoneticPr fontId="2" type="noConversion"/>
  </si>
  <si>
    <t>기술료</t>
    <phoneticPr fontId="2" type="noConversion"/>
  </si>
  <si>
    <t>직접경비</t>
    <phoneticPr fontId="2" type="noConversion"/>
  </si>
  <si>
    <t>소  계</t>
    <phoneticPr fontId="4" type="noConversion"/>
  </si>
  <si>
    <t>합  계 (부가세별도)</t>
    <phoneticPr fontId="4" type="noConversion"/>
  </si>
  <si>
    <t>합  계 (부가세포함)</t>
    <phoneticPr fontId="4" type="noConversion"/>
  </si>
  <si>
    <t>대상 업무</t>
    <phoneticPr fontId="2" type="noConversion"/>
  </si>
  <si>
    <t>개인정보 영향평가 사업비 산정 - 투입공수에 의한 방식</t>
    <phoneticPr fontId="2" type="noConversion"/>
  </si>
  <si>
    <t>○ 개인정보 영향평가 평가 절차별 투입공수</t>
    <phoneticPr fontId="4" type="noConversion"/>
  </si>
  <si>
    <t>구축 시스템</t>
    <phoneticPr fontId="2" type="noConversion"/>
  </si>
  <si>
    <t>운용 시스템</t>
    <phoneticPr fontId="2" type="noConversion"/>
  </si>
  <si>
    <t>합계</t>
    <phoneticPr fontId="2" type="noConversion"/>
  </si>
  <si>
    <t>*SW기술자 평균임금은 매년 업데이트 되므로
 가장 최근 공표된 SW산업 협회의 게시물을 참조 바랍니다.</t>
    <phoneticPr fontId="48" type="noConversion"/>
  </si>
  <si>
    <t>금액</t>
    <phoneticPr fontId="2" type="noConversion"/>
  </si>
  <si>
    <t>평가수행 계획 수립</t>
  </si>
  <si>
    <t>평가팀 구성</t>
  </si>
  <si>
    <t>내부자료 분석</t>
  </si>
  <si>
    <t>외부자료 분석</t>
  </si>
  <si>
    <t>대상시스템 관련자료 분석</t>
  </si>
  <si>
    <t>개인정보 처리업무 현황분석</t>
  </si>
  <si>
    <t>개인정보 흐름표 작성</t>
  </si>
  <si>
    <t>개인정보 흐름도 작성</t>
  </si>
  <si>
    <t>시스템 구조도 작성</t>
  </si>
  <si>
    <t>평가항목 작성</t>
  </si>
  <si>
    <t>개인정보보호조치 현황파악</t>
  </si>
  <si>
    <t>개인정보 침해요인 도출</t>
  </si>
  <si>
    <t>개인정보 위험도 산정</t>
  </si>
  <si>
    <t>개선사항 도출</t>
  </si>
  <si>
    <t>개선계획 수립</t>
  </si>
  <si>
    <t>영향평가서 작성</t>
  </si>
  <si>
    <t>영향평가서 제출</t>
  </si>
  <si>
    <t>이행점검 수행</t>
  </si>
  <si>
    <t>평가 수행
계획 수립</t>
    <phoneticPr fontId="2" type="noConversion"/>
  </si>
  <si>
    <t>평가 자료
수집</t>
    <phoneticPr fontId="2" type="noConversion"/>
  </si>
  <si>
    <t>개인정보
흐름 분석</t>
    <phoneticPr fontId="2" type="noConversion"/>
  </si>
  <si>
    <t>개인정보
침해요인
분석</t>
    <phoneticPr fontId="2" type="noConversion"/>
  </si>
  <si>
    <t>개선 계획
수립</t>
    <phoneticPr fontId="2" type="noConversion"/>
  </si>
  <si>
    <t>영향평가서
작성</t>
    <phoneticPr fontId="2" type="noConversion"/>
  </si>
  <si>
    <t>절차별 투입공수(M/D)</t>
    <phoneticPr fontId="2" type="noConversion"/>
  </si>
  <si>
    <t>M/M 환산 합계 (M=20D)</t>
    <phoneticPr fontId="2" type="noConversion"/>
  </si>
  <si>
    <t>변경 시스템
(항목 선택)</t>
    <phoneticPr fontId="2" type="noConversion"/>
  </si>
  <si>
    <t>투입공수
(M/M)</t>
    <phoneticPr fontId="2" type="noConversion"/>
  </si>
  <si>
    <t>개인정보 영향평가</t>
    <phoneticPr fontId="2" type="noConversion"/>
  </si>
  <si>
    <t>평균 임금</t>
    <phoneticPr fontId="2" type="noConversion"/>
  </si>
  <si>
    <t>O</t>
    <phoneticPr fontId="2" type="noConversion"/>
  </si>
  <si>
    <t>X</t>
    <phoneticPr fontId="2" type="noConversion"/>
  </si>
  <si>
    <t>변경 시스템
산출값</t>
    <phoneticPr fontId="2" type="noConversion"/>
  </si>
  <si>
    <t>○ 제경비</t>
    <phoneticPr fontId="4" type="noConversion"/>
  </si>
  <si>
    <t>○ 기술료</t>
    <phoneticPr fontId="4" type="noConversion"/>
  </si>
  <si>
    <t>(선택 1)
사업 유형 선택</t>
    <phoneticPr fontId="2" type="noConversion"/>
  </si>
  <si>
    <t>구축시스템</t>
  </si>
  <si>
    <t>구축시스템</t>
    <phoneticPr fontId="2" type="noConversion"/>
  </si>
  <si>
    <t>운용시스템</t>
    <phoneticPr fontId="2" type="noConversion"/>
  </si>
  <si>
    <t>변경시스템</t>
    <phoneticPr fontId="2" type="noConversion"/>
  </si>
  <si>
    <t>(선택 2) 제경비율</t>
    <phoneticPr fontId="2" type="noConversion"/>
  </si>
  <si>
    <t>(선택 3) 기술료율</t>
    <phoneticPr fontId="2" type="noConversion"/>
  </si>
  <si>
    <t>제경비율(직접인건비의 140 ~ 150%)</t>
    <phoneticPr fontId="4" type="noConversion"/>
  </si>
  <si>
    <t>기술료율([직접인건비 + 제경비]의 20 ~ 40%)</t>
    <phoneticPr fontId="4" type="noConversion"/>
  </si>
  <si>
    <t>○ 최종합계</t>
    <phoneticPr fontId="4" type="noConversion"/>
  </si>
  <si>
    <t>○ 직접경비1</t>
    <phoneticPr fontId="4" type="noConversion"/>
  </si>
  <si>
    <t>○ 직접경비2</t>
  </si>
  <si>
    <t>○ 직접경비3</t>
  </si>
  <si>
    <t>No</t>
    <phoneticPr fontId="48" type="noConversion"/>
  </si>
  <si>
    <t>선택 조건</t>
    <phoneticPr fontId="48" type="noConversion"/>
  </si>
  <si>
    <t>적용 조건</t>
    <phoneticPr fontId="2" type="noConversion"/>
  </si>
  <si>
    <t>고정</t>
    <phoneticPr fontId="2" type="noConversion"/>
  </si>
  <si>
    <t>전체 공수량</t>
    <phoneticPr fontId="2" type="noConversion"/>
  </si>
  <si>
    <t>사업 유형 선택</t>
    <phoneticPr fontId="2" type="noConversion"/>
  </si>
  <si>
    <t>사업 대가 산정 결과 (VAT 제외)</t>
    <phoneticPr fontId="2" type="noConversion"/>
  </si>
  <si>
    <t>부가세 VAT 10% 산정</t>
    <phoneticPr fontId="2" type="noConversion"/>
  </si>
  <si>
    <t>최종 대가 산정 결과 (VAT 10% 포함)</t>
    <phoneticPr fontId="2" type="noConversion"/>
  </si>
  <si>
    <t>직접 경비 필요시 합산</t>
    <phoneticPr fontId="2" type="noConversion"/>
  </si>
  <si>
    <t>제경비율</t>
    <phoneticPr fontId="2" type="noConversion"/>
  </si>
  <si>
    <t>기술료율</t>
    <phoneticPr fontId="2" type="noConversion"/>
  </si>
  <si>
    <r>
      <t xml:space="preserve">별도의 평가 절차 생략이 없는 사업 기준
</t>
    </r>
    <r>
      <rPr>
        <sz val="10"/>
        <rFont val="맑은 고딕"/>
        <family val="3"/>
        <charset val="129"/>
        <scheme val="minor"/>
      </rPr>
      <t>(변경 시스템으로서 일부 절차가 생략될 경우 세부 산출식 Sheet 에서 개별 업무에 따른 공수 선택)</t>
    </r>
    <phoneticPr fontId="2" type="noConversion"/>
  </si>
  <si>
    <t>소요 개월 수</t>
    <phoneticPr fontId="2" type="noConversion"/>
  </si>
  <si>
    <t>○ 소요 개월 수</t>
    <phoneticPr fontId="4" type="noConversion"/>
  </si>
  <si>
    <t>1개월</t>
  </si>
  <si>
    <t>1개월</t>
    <phoneticPr fontId="2" type="noConversion"/>
  </si>
  <si>
    <t>2개월</t>
    <phoneticPr fontId="2" type="noConversion"/>
  </si>
  <si>
    <t>3개월 이상</t>
    <phoneticPr fontId="2" type="noConversion"/>
  </si>
  <si>
    <t>새롭게 개발하기 위해 설계 중인 시스템</t>
    <phoneticPr fontId="2" type="noConversion"/>
  </si>
  <si>
    <t>운영 시스템</t>
    <phoneticPr fontId="2" type="noConversion"/>
  </si>
  <si>
    <t>구축이 완료되어 현재 운용 중인 시스템</t>
    <phoneticPr fontId="2" type="noConversion"/>
  </si>
  <si>
    <t>변경 시스템(개인정보 처리 흐름 변화 추가 시)</t>
    <phoneticPr fontId="2" type="noConversion"/>
  </si>
  <si>
    <t>개인정보 처리 흐름의 변화 유무에 따른 난이도 변경(변화 있음)</t>
    <phoneticPr fontId="2" type="noConversion"/>
  </si>
  <si>
    <t>변경 시스템(개인정보 처리 흐름 변화 없을 시)</t>
    <phoneticPr fontId="2" type="noConversion"/>
  </si>
  <si>
    <t>개인정보 처리 흐름의 변화 유무에 따른 난이도 변경(변화 없음)</t>
    <phoneticPr fontId="2" type="noConversion"/>
  </si>
  <si>
    <t>발주 대상 시스템과 관계없이 발주 기관의 마지막 평가 이후 1년 이내 경과</t>
    <phoneticPr fontId="2" type="noConversion"/>
  </si>
  <si>
    <t>평가 대상 시스템에 대한 타 기관 또는 발주 기관의 마지막 평가 이후 1년 이내 경과</t>
    <phoneticPr fontId="2" type="noConversion"/>
  </si>
  <si>
    <t>평가 기관 또는 평가 대상 시스템에 대한 마지막 평가 이후 1년 초과 경과</t>
    <phoneticPr fontId="2" type="noConversion"/>
  </si>
  <si>
    <t>제경비 및 기술료</t>
    <phoneticPr fontId="2" type="noConversion"/>
  </si>
  <si>
    <t>직접비(직접인건비와 직접경비)에 포함되지 아니하고 소프트웨어사업자의 행정운영을 위한 기획, 경영, 총무 분야 등에서 발생하는 간접 경비로서 임원 / 서무 / 경리직원 등의 급여, 사무실비, 사무용 소모품비, 비품비, 기계기구의 수선 및 상각비, 통신운반비, 회의비, 공과금, 운영활동 비용 등을 포함한다.
2022년 SW사업 대가산정 가이드(개정판)
제경비율 = 직접인건비의 140 ~ 150%</t>
    <phoneticPr fontId="2" type="noConversion"/>
  </si>
  <si>
    <t>소프트웨어 사업자가 개발 / 보유한 기술의 사용 및 기술 축적을 위한 대가로서
조사연구비, 기술개발비, 기술훈련비 및 이윤 등을 포함한다.
2022년 SW사업 대가산정 가이드(개정판)
기술료율 = (직접인건비 + 제경비)의 20 ~ 40%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</si>
</sst>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5" formatCode="&quot;₩&quot;#,##0;\-&quot;₩&quot;#,##0"/>
    <numFmt numFmtId="41" formatCode="_-* #,##0_-;\-* #,##0_-;_-* &quot;-&quot;_-;_-@_-"/>
    <numFmt numFmtId="24" formatCode="\$#,##0_);[Red]\(\$#,##0\)"/>
    <numFmt numFmtId="176" formatCode="0.0_ "/>
    <numFmt numFmtId="177" formatCode="#,##0;[Red]&quot;-&quot;#,##0"/>
    <numFmt numFmtId="178" formatCode="###,###,"/>
    <numFmt numFmtId="179" formatCode="#,###"/>
    <numFmt numFmtId="180" formatCode="&quot;₩&quot;#,##0;&quot;₩&quot;&quot;₩&quot;&quot;₩&quot;&quot;₩&quot;\-#,##0"/>
    <numFmt numFmtId="181" formatCode="&quot;₩&quot;#,##0;[Red]&quot;₩&quot;&quot;₩&quot;&quot;₩&quot;&quot;₩&quot;\-#,##0"/>
    <numFmt numFmtId="182" formatCode="&quot;₩&quot;#,##0.00;&quot;₩&quot;&quot;₩&quot;&quot;₩&quot;&quot;₩&quot;\-#,##0.00"/>
    <numFmt numFmtId="183" formatCode="_ * #,##0.00_ ;_ * \-#,##0.00_ ;_ * &quot;-&quot;??_ ;_ @_ "/>
    <numFmt numFmtId="184" formatCode="&quot;₩&quot;#,##0.00;&quot;₩&quot;&quot;₩&quot;\-#,##0.00"/>
    <numFmt numFmtId="185" formatCode="_ * #,##0_ ;_ * \-#,##0_ ;_ * &quot;-&quot;_ ;_ @_ "/>
    <numFmt numFmtId="186" formatCode="yyyy\-mm\-dd\ hh:mm:ss\.ss"/>
    <numFmt numFmtId="187" formatCode="&quot;₩&quot;#,##0;[Red]&quot;₩&quot;\-#,##0"/>
    <numFmt numFmtId="188" formatCode="&quot;S&quot;\ #,##0.00;\-&quot;S&quot;\ #,##0.00"/>
    <numFmt numFmtId="189" formatCode="_ &quot;SFr.&quot;* #,##0.00_ ;_ &quot;SFr.&quot;* \-#,##0.00_ ;_ &quot;SFr.&quot;* &quot;-&quot;??_ ;_ @_ "/>
    <numFmt numFmtId="190" formatCode="#,##0\ \ "/>
    <numFmt numFmtId="191" formatCode="#,##0.00\ \ "/>
    <numFmt numFmtId="192" formatCode="#,##0.00\ "/>
    <numFmt numFmtId="193" formatCode="#,##0.0\ "/>
    <numFmt numFmtId="194" formatCode="#,##0;&quot;-&quot;#,##0"/>
    <numFmt numFmtId="195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6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7" formatCode="&quot;₩&quot;#,##0;&quot;₩&quot;\-#,##0"/>
    <numFmt numFmtId="198" formatCode="&quot;₩&quot;#,##0.00;&quot;₩&quot;\-#,##0.00"/>
    <numFmt numFmtId="199" formatCode="0.00000%"/>
    <numFmt numFmtId="200" formatCode="0.00000"/>
    <numFmt numFmtId="201" formatCode="_(* #,##0_);_(* \(#,##0\);_(* &quot;-&quot;_);_(@_)"/>
    <numFmt numFmtId="202" formatCode="#,##0_);[Red]\(#,##0\)"/>
    <numFmt numFmtId="203" formatCode="0.0"/>
    <numFmt numFmtId="204" formatCode="0.0_);[Red]\(0.0\)"/>
    <numFmt numFmtId="205" formatCode="&quot;₩&quot;#,##0_);[Red]\(&quot;₩&quot;#,##0\)"/>
  </numFmts>
  <fonts count="63">
    <font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굴림체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u/>
      <sz val="11"/>
      <color indexed="36"/>
      <name val="돋움"/>
      <family val="3"/>
      <charset val="129"/>
    </font>
    <font>
      <sz val="10"/>
      <name val="Helv"/>
      <family val="2"/>
    </font>
    <font>
      <sz val="12"/>
      <name val="바탕체"/>
      <family val="1"/>
      <charset val="129"/>
    </font>
    <font>
      <sz val="10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2"/>
      <name val="뼻뮝"/>
      <family val="3"/>
      <charset val="129"/>
    </font>
    <font>
      <b/>
      <sz val="12"/>
      <color indexed="16"/>
      <name val="굴림체"/>
      <family val="3"/>
      <charset val="129"/>
    </font>
    <font>
      <b/>
      <sz val="16"/>
      <name val="돋움체"/>
      <family val="3"/>
      <charset val="129"/>
    </font>
    <font>
      <sz val="10"/>
      <name val="MS Sans Serif"/>
      <family val="2"/>
    </font>
    <font>
      <sz val="8"/>
      <name val="Arial"/>
      <family val="2"/>
    </font>
    <font>
      <b/>
      <sz val="12"/>
      <name val="Arial"/>
      <family val="2"/>
    </font>
    <font>
      <sz val="9"/>
      <name val="바탕체"/>
      <family val="1"/>
      <charset val="129"/>
    </font>
    <font>
      <sz val="10"/>
      <name val="명조"/>
      <family val="3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0"/>
      <name val="Times New Roman"/>
      <family val="1"/>
    </font>
    <font>
      <b/>
      <sz val="12"/>
      <name val="Helv"/>
      <family val="2"/>
    </font>
    <font>
      <b/>
      <sz val="11"/>
      <name val="Helv"/>
      <family val="2"/>
    </font>
    <font>
      <sz val="10"/>
      <name val="궁서(English)"/>
      <family val="3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ⓒoUAAA¨u"/>
      <family val="3"/>
      <charset val="129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b/>
      <sz val="18"/>
      <name val="Arial"/>
      <family val="2"/>
    </font>
    <font>
      <sz val="11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굴림"/>
      <family val="3"/>
      <charset val="129"/>
    </font>
    <font>
      <b/>
      <sz val="11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theme="1"/>
      <name val="굴림체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0"/>
      <color rgb="FF006100"/>
      <name val="굴림"/>
      <family val="3"/>
      <charset val="129"/>
    </font>
    <font>
      <sz val="10"/>
      <color theme="1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b/>
      <sz val="11"/>
      <color theme="1"/>
      <name val="굴림체"/>
      <family val="3"/>
      <charset val="129"/>
    </font>
    <font>
      <b/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굴림체"/>
      <family val="3"/>
      <charset val="129"/>
    </font>
  </fonts>
  <fills count="1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C6EFCE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219BFE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3EBFF"/>
        <bgColor indexed="64"/>
      </patternFill>
    </fill>
    <fill>
      <patternFill patternType="solid">
        <fgColor theme="6" tint="0.59999389629810485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theme="6"/>
      </left>
      <right/>
      <top style="medium">
        <color theme="6"/>
      </top>
      <bottom/>
      <diagonal/>
    </border>
    <border>
      <left/>
      <right/>
      <top style="medium">
        <color theme="6"/>
      </top>
      <bottom/>
      <diagonal/>
    </border>
    <border>
      <left/>
      <right style="medium">
        <color theme="6"/>
      </right>
      <top style="medium">
        <color theme="6"/>
      </top>
      <bottom/>
      <diagonal/>
    </border>
    <border>
      <left style="medium">
        <color theme="6"/>
      </left>
      <right/>
      <top/>
      <bottom/>
      <diagonal/>
    </border>
    <border>
      <left/>
      <right style="medium">
        <color theme="6"/>
      </right>
      <top/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 style="thin">
        <color theme="6"/>
      </left>
      <right style="thin">
        <color theme="6"/>
      </right>
      <top style="thin">
        <color theme="6"/>
      </top>
      <bottom/>
      <diagonal/>
    </border>
    <border>
      <left style="thin">
        <color theme="6"/>
      </left>
      <right style="thin">
        <color theme="6"/>
      </right>
      <top/>
      <bottom/>
      <diagonal/>
    </border>
    <border>
      <left style="thin">
        <color theme="6"/>
      </left>
      <right style="thin">
        <color theme="6"/>
      </right>
      <top/>
      <bottom style="thin">
        <color theme="6"/>
      </bottom>
      <diagonal/>
    </border>
    <border>
      <left style="thin">
        <color rgb="FF92D050"/>
      </left>
      <right/>
      <top style="thin">
        <color rgb="FF92D050"/>
      </top>
      <bottom style="thin">
        <color rgb="FF92D050"/>
      </bottom>
      <diagonal/>
    </border>
    <border>
      <left/>
      <right/>
      <top style="thin">
        <color rgb="FF92D050"/>
      </top>
      <bottom style="thin">
        <color rgb="FF92D050"/>
      </bottom>
      <diagonal/>
    </border>
    <border>
      <left/>
      <right style="thin">
        <color rgb="FF92D050"/>
      </right>
      <top style="thin">
        <color rgb="FF92D050"/>
      </top>
      <bottom style="thin">
        <color rgb="FF92D050"/>
      </bottom>
      <diagonal/>
    </border>
    <border>
      <left style="thin">
        <color rgb="FF92D050"/>
      </left>
      <right/>
      <top style="thin">
        <color rgb="FF92D050"/>
      </top>
      <bottom/>
      <diagonal/>
    </border>
    <border>
      <left/>
      <right/>
      <top style="thin">
        <color rgb="FF92D050"/>
      </top>
      <bottom/>
      <diagonal/>
    </border>
    <border>
      <left/>
      <right style="thin">
        <color rgb="FF92D050"/>
      </right>
      <top style="thin">
        <color rgb="FF92D050"/>
      </top>
      <bottom/>
      <diagonal/>
    </border>
    <border>
      <left style="thin">
        <color rgb="FF92D050"/>
      </left>
      <right/>
      <top/>
      <bottom/>
      <diagonal/>
    </border>
    <border>
      <left/>
      <right style="thin">
        <color rgb="FF92D050"/>
      </right>
      <top/>
      <bottom/>
      <diagonal/>
    </border>
    <border>
      <left style="thin">
        <color rgb="FF92D050"/>
      </left>
      <right/>
      <top/>
      <bottom style="thin">
        <color rgb="FF92D050"/>
      </bottom>
      <diagonal/>
    </border>
    <border>
      <left/>
      <right/>
      <top/>
      <bottom style="thin">
        <color rgb="FF92D050"/>
      </bottom>
      <diagonal/>
    </border>
    <border>
      <left/>
      <right style="thin">
        <color rgb="FF92D050"/>
      </right>
      <top/>
      <bottom style="thin">
        <color rgb="FF92D050"/>
      </bottom>
      <diagonal/>
    </border>
    <border>
      <left style="medium">
        <color theme="6"/>
      </left>
      <right/>
      <top/>
      <bottom style="medium">
        <color theme="6"/>
      </bottom>
      <diagonal/>
    </border>
    <border>
      <left/>
      <right/>
      <top/>
      <bottom style="medium">
        <color theme="6"/>
      </bottom>
      <diagonal/>
    </border>
    <border>
      <left/>
      <right style="medium">
        <color theme="6"/>
      </right>
      <top/>
      <bottom style="medium">
        <color theme="6"/>
      </bottom>
      <diagonal/>
    </border>
  </borders>
  <cellStyleXfs count="144">
    <xf numFmtId="0" fontId="0" fillId="0" borderId="0">
      <alignment vertical="center"/>
    </xf>
    <xf numFmtId="24" fontId="16" fillId="0" borderId="0" applyFont="0" applyFill="0" applyBorder="0" applyAlignment="0" applyProtection="0"/>
    <xf numFmtId="195" fontId="16" fillId="0" borderId="0" applyNumberFormat="0" applyFont="0" applyFill="0" applyBorder="0" applyAlignment="0" applyProtection="0"/>
    <xf numFmtId="196" fontId="16" fillId="0" borderId="0" applyNumberFormat="0" applyFont="0" applyFill="0" applyBorder="0" applyAlignment="0" applyProtection="0"/>
    <xf numFmtId="195" fontId="16" fillId="0" borderId="0" applyNumberFormat="0" applyFont="0" applyFill="0" applyBorder="0" applyAlignment="0" applyProtection="0"/>
    <xf numFmtId="196" fontId="16" fillId="0" borderId="0" applyNumberFormat="0" applyFont="0" applyFill="0" applyBorder="0" applyAlignment="0" applyProtection="0"/>
    <xf numFmtId="0" fontId="9" fillId="0" borderId="0"/>
    <xf numFmtId="0" fontId="9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9" fillId="0" borderId="0"/>
    <xf numFmtId="0" fontId="10" fillId="0" borderId="0"/>
    <xf numFmtId="0" fontId="8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6" fillId="0" borderId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31" fillId="0" borderId="0"/>
    <xf numFmtId="0" fontId="21" fillId="0" borderId="0"/>
    <xf numFmtId="0" fontId="3" fillId="0" borderId="0" applyFill="0" applyBorder="0" applyAlignment="0"/>
    <xf numFmtId="0" fontId="22" fillId="0" borderId="0"/>
    <xf numFmtId="4" fontId="12" fillId="0" borderId="0">
      <protection locked="0"/>
    </xf>
    <xf numFmtId="3" fontId="16" fillId="0" borderId="0" applyFont="0" applyFill="0" applyBorder="0" applyAlignment="0" applyProtection="0"/>
    <xf numFmtId="189" fontId="9" fillId="0" borderId="0"/>
    <xf numFmtId="183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200" fontId="3" fillId="0" borderId="0">
      <protection locked="0"/>
    </xf>
    <xf numFmtId="187" fontId="16" fillId="0" borderId="0" applyFont="0" applyFill="0" applyBorder="0" applyAlignment="0" applyProtection="0"/>
    <xf numFmtId="184" fontId="3" fillId="0" borderId="0" applyFont="0" applyFill="0" applyBorder="0" applyAlignment="0" applyProtection="0"/>
    <xf numFmtId="198" fontId="3" fillId="0" borderId="0" applyFont="0" applyFill="0" applyBorder="0" applyAlignment="0" applyProtection="0"/>
    <xf numFmtId="0" fontId="23" fillId="0" borderId="0"/>
    <xf numFmtId="198" fontId="3" fillId="0" borderId="0">
      <protection locked="0"/>
    </xf>
    <xf numFmtId="191" fontId="9" fillId="0" borderId="0" applyFont="0" applyFill="0" applyBorder="0" applyAlignment="0" applyProtection="0"/>
    <xf numFmtId="193" fontId="9" fillId="0" borderId="0" applyFont="0" applyFill="0" applyBorder="0" applyAlignment="0" applyProtection="0"/>
    <xf numFmtId="188" fontId="9" fillId="0" borderId="0"/>
    <xf numFmtId="199" fontId="3" fillId="0" borderId="0">
      <protection locked="0"/>
    </xf>
    <xf numFmtId="38" fontId="17" fillId="2" borderId="0" applyNumberFormat="0" applyBorder="0" applyAlignment="0" applyProtection="0"/>
    <xf numFmtId="0" fontId="24" fillId="0" borderId="0">
      <alignment horizontal="left"/>
    </xf>
    <xf numFmtId="0" fontId="18" fillId="0" borderId="1" applyNumberFormat="0" applyAlignment="0" applyProtection="0">
      <alignment horizontal="left" vertical="center"/>
    </xf>
    <xf numFmtId="0" fontId="18" fillId="0" borderId="2">
      <alignment horizontal="left" vertical="center"/>
    </xf>
    <xf numFmtId="0" fontId="32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87" fontId="3" fillId="0" borderId="0">
      <protection locked="0"/>
    </xf>
    <xf numFmtId="187" fontId="3" fillId="0" borderId="0">
      <protection locked="0"/>
    </xf>
    <xf numFmtId="10" fontId="17" fillId="3" borderId="3" applyNumberFormat="0" applyBorder="0" applyAlignment="0" applyProtection="0"/>
    <xf numFmtId="0" fontId="19" fillId="0" borderId="4" applyNumberFormat="0" applyBorder="0" applyAlignment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5" fillId="0" borderId="5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86" fontId="9" fillId="0" borderId="0"/>
    <xf numFmtId="0" fontId="10" fillId="0" borderId="0"/>
    <xf numFmtId="197" fontId="3" fillId="0" borderId="0">
      <protection locked="0"/>
    </xf>
    <xf numFmtId="10" fontId="10" fillId="0" borderId="0" applyFont="0" applyFill="0" applyBorder="0" applyAlignment="0" applyProtection="0"/>
    <xf numFmtId="0" fontId="10" fillId="0" borderId="0"/>
    <xf numFmtId="0" fontId="25" fillId="0" borderId="0"/>
    <xf numFmtId="187" fontId="3" fillId="0" borderId="6">
      <protection locked="0"/>
    </xf>
    <xf numFmtId="190" fontId="9" fillId="0" borderId="0" applyFont="0" applyFill="0" applyBorder="0" applyAlignment="0" applyProtection="0"/>
    <xf numFmtId="192" fontId="9" fillId="0" borderId="0" applyFont="0" applyFill="0" applyBorder="0" applyAlignment="0" applyProtection="0"/>
    <xf numFmtId="180" fontId="9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40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3" fillId="0" borderId="0"/>
    <xf numFmtId="177" fontId="14" fillId="0" borderId="0">
      <alignment vertical="center"/>
    </xf>
    <xf numFmtId="41" fontId="5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201" fontId="3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0" fontId="8" fillId="0" borderId="0"/>
    <xf numFmtId="0" fontId="9" fillId="0" borderId="0"/>
    <xf numFmtId="0" fontId="20" fillId="0" borderId="7"/>
    <xf numFmtId="194" fontId="26" fillId="0" borderId="0" applyFont="0" applyFill="0" applyBorder="0" applyAlignment="0" applyProtection="0"/>
    <xf numFmtId="4" fontId="12" fillId="0" borderId="0">
      <protection locked="0"/>
    </xf>
    <xf numFmtId="181" fontId="9" fillId="0" borderId="0">
      <protection locked="0"/>
    </xf>
    <xf numFmtId="0" fontId="9" fillId="0" borderId="3">
      <alignment horizontal="distributed" vertical="center"/>
    </xf>
    <xf numFmtId="0" fontId="9" fillId="0" borderId="8">
      <alignment horizontal="distributed" vertical="top"/>
    </xf>
    <xf numFmtId="0" fontId="9" fillId="0" borderId="9">
      <alignment horizontal="distributed"/>
    </xf>
    <xf numFmtId="185" fontId="15" fillId="0" borderId="0">
      <alignment vertical="center"/>
    </xf>
    <xf numFmtId="0" fontId="39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9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9" fontId="3" fillId="0" borderId="0">
      <protection locked="0"/>
    </xf>
    <xf numFmtId="0" fontId="38" fillId="0" borderId="0">
      <alignment vertical="center"/>
    </xf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41" fillId="0" borderId="0">
      <alignment vertical="center"/>
    </xf>
    <xf numFmtId="0" fontId="5" fillId="0" borderId="0"/>
    <xf numFmtId="0" fontId="38" fillId="0" borderId="0">
      <alignment vertical="center"/>
    </xf>
    <xf numFmtId="0" fontId="5" fillId="0" borderId="0"/>
    <xf numFmtId="0" fontId="38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5" fontId="3" fillId="0" borderId="0" applyBorder="0"/>
    <xf numFmtId="0" fontId="12" fillId="0" borderId="10">
      <protection locked="0"/>
    </xf>
    <xf numFmtId="178" fontId="3" fillId="0" borderId="0">
      <protection locked="0"/>
    </xf>
    <xf numFmtId="182" fontId="9" fillId="0" borderId="0">
      <protection locked="0"/>
    </xf>
    <xf numFmtId="0" fontId="3" fillId="0" borderId="0"/>
    <xf numFmtId="9" fontId="3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2" fillId="0" borderId="0" applyNumberFormat="0" applyFill="0" applyBorder="0" applyAlignment="0" applyProtection="0">
      <alignment vertical="center"/>
    </xf>
  </cellStyleXfs>
  <cellXfs count="139">
    <xf numFmtId="0" fontId="0" fillId="0" borderId="0" xfId="0">
      <alignment vertical="center"/>
    </xf>
    <xf numFmtId="176" fontId="43" fillId="0" borderId="3" xfId="134" applyNumberFormat="1" applyFont="1" applyBorder="1" applyAlignment="1">
      <alignment horizontal="center" vertical="center" wrapText="1"/>
    </xf>
    <xf numFmtId="176" fontId="43" fillId="0" borderId="3" xfId="134" applyNumberFormat="1" applyFont="1" applyFill="1" applyBorder="1" applyAlignment="1" applyProtection="1">
      <alignment horizontal="center" vertical="center" wrapText="1"/>
      <protection locked="0"/>
    </xf>
    <xf numFmtId="0" fontId="43" fillId="0" borderId="3" xfId="111" applyFont="1" applyBorder="1" applyAlignment="1">
      <alignment horizontal="center" vertical="center" wrapText="1"/>
    </xf>
    <xf numFmtId="0" fontId="37" fillId="0" borderId="3" xfId="133" applyFont="1" applyBorder="1">
      <alignment vertical="center"/>
    </xf>
    <xf numFmtId="202" fontId="43" fillId="0" borderId="3" xfId="134" applyNumberFormat="1" applyFont="1" applyBorder="1" applyAlignment="1" applyProtection="1">
      <alignment vertical="center" wrapText="1"/>
      <protection locked="0"/>
    </xf>
    <xf numFmtId="0" fontId="44" fillId="6" borderId="3" xfId="140" applyFont="1" applyFill="1" applyBorder="1" applyAlignment="1">
      <alignment horizontal="center" vertical="center" wrapText="1"/>
    </xf>
    <xf numFmtId="0" fontId="42" fillId="6" borderId="3" xfId="0" applyFont="1" applyFill="1" applyBorder="1" applyAlignment="1">
      <alignment horizontal="center" vertical="center" wrapText="1"/>
    </xf>
    <xf numFmtId="202" fontId="43" fillId="5" borderId="3" xfId="134" applyNumberFormat="1" applyFont="1" applyFill="1" applyBorder="1" applyAlignment="1" applyProtection="1">
      <alignment vertical="center" wrapText="1"/>
      <protection locked="0"/>
    </xf>
    <xf numFmtId="0" fontId="0" fillId="0" borderId="0" xfId="0" applyAlignment="1">
      <alignment horizontal="center" vertical="center"/>
    </xf>
    <xf numFmtId="0" fontId="37" fillId="0" borderId="8" xfId="133" applyFont="1" applyBorder="1">
      <alignment vertical="center"/>
    </xf>
    <xf numFmtId="0" fontId="0" fillId="0" borderId="8" xfId="0" applyBorder="1">
      <alignment vertical="center"/>
    </xf>
    <xf numFmtId="0" fontId="49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43" fillId="7" borderId="3" xfId="134" applyNumberFormat="1" applyFont="1" applyFill="1" applyBorder="1" applyAlignment="1" applyProtection="1">
      <alignment horizontal="center" vertical="center" wrapText="1"/>
      <protection locked="0"/>
    </xf>
    <xf numFmtId="0" fontId="43" fillId="7" borderId="3" xfId="134" applyNumberFormat="1" applyFont="1" applyFill="1" applyBorder="1" applyAlignment="1">
      <alignment horizontal="center" vertical="center" wrapText="1"/>
    </xf>
    <xf numFmtId="203" fontId="43" fillId="7" borderId="3" xfId="134" applyNumberFormat="1" applyFont="1" applyFill="1" applyBorder="1" applyAlignment="1">
      <alignment horizontal="center" vertical="center" wrapText="1"/>
    </xf>
    <xf numFmtId="204" fontId="0" fillId="0" borderId="0" xfId="0" applyNumberFormat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9" fontId="0" fillId="0" borderId="0" xfId="0" applyNumberFormat="1">
      <alignment vertical="center"/>
    </xf>
    <xf numFmtId="205" fontId="43" fillId="9" borderId="3" xfId="134" applyNumberFormat="1" applyFont="1" applyFill="1" applyBorder="1" applyAlignment="1">
      <alignment horizontal="right" vertical="center" wrapText="1"/>
    </xf>
    <xf numFmtId="202" fontId="42" fillId="5" borderId="3" xfId="134" applyNumberFormat="1" applyFont="1" applyFill="1" applyBorder="1" applyAlignment="1">
      <alignment vertical="center" wrapText="1"/>
    </xf>
    <xf numFmtId="202" fontId="36" fillId="2" borderId="11" xfId="135" applyNumberFormat="1" applyFont="1" applyFill="1" applyBorder="1" applyAlignment="1">
      <alignment vertical="center"/>
    </xf>
    <xf numFmtId="205" fontId="43" fillId="0" borderId="3" xfId="134" applyNumberFormat="1" applyFont="1" applyBorder="1" applyAlignment="1" applyProtection="1">
      <alignment vertical="center" wrapText="1"/>
      <protection locked="0"/>
    </xf>
    <xf numFmtId="0" fontId="1" fillId="0" borderId="17" xfId="142" applyBorder="1">
      <alignment vertical="center"/>
    </xf>
    <xf numFmtId="0" fontId="1" fillId="0" borderId="18" xfId="142" applyBorder="1">
      <alignment vertical="center"/>
    </xf>
    <xf numFmtId="0" fontId="1" fillId="0" borderId="19" xfId="142" applyBorder="1">
      <alignment vertical="center"/>
    </xf>
    <xf numFmtId="0" fontId="1" fillId="0" borderId="0" xfId="142">
      <alignment vertical="center"/>
    </xf>
    <xf numFmtId="0" fontId="1" fillId="0" borderId="20" xfId="142" applyBorder="1">
      <alignment vertical="center"/>
    </xf>
    <xf numFmtId="0" fontId="1" fillId="0" borderId="21" xfId="142" applyBorder="1">
      <alignment vertical="center"/>
    </xf>
    <xf numFmtId="0" fontId="52" fillId="0" borderId="0" xfId="143" applyBorder="1">
      <alignment vertical="center"/>
    </xf>
    <xf numFmtId="0" fontId="53" fillId="10" borderId="22" xfId="142" applyFont="1" applyFill="1" applyBorder="1" applyAlignment="1">
      <alignment horizontal="center" vertical="center"/>
    </xf>
    <xf numFmtId="0" fontId="54" fillId="11" borderId="23" xfId="142" applyFont="1" applyFill="1" applyBorder="1" applyAlignment="1">
      <alignment horizontal="center" vertical="center" wrapText="1"/>
    </xf>
    <xf numFmtId="0" fontId="54" fillId="12" borderId="22" xfId="142" applyFont="1" applyFill="1" applyBorder="1" applyAlignment="1">
      <alignment horizontal="center" vertical="center" wrapText="1"/>
    </xf>
    <xf numFmtId="0" fontId="54" fillId="0" borderId="0" xfId="142" applyFont="1" applyAlignment="1">
      <alignment horizontal="center" vertical="center" wrapText="1"/>
    </xf>
    <xf numFmtId="0" fontId="56" fillId="0" borderId="0" xfId="142" applyFont="1" applyAlignment="1">
      <alignment vertical="center" wrapText="1"/>
    </xf>
    <xf numFmtId="0" fontId="1" fillId="0" borderId="0" xfId="142" applyAlignment="1">
      <alignment horizontal="center" vertical="center"/>
    </xf>
    <xf numFmtId="0" fontId="57" fillId="0" borderId="0" xfId="142" applyFont="1" applyAlignment="1">
      <alignment horizontal="center" vertical="center" wrapText="1"/>
    </xf>
    <xf numFmtId="205" fontId="59" fillId="0" borderId="0" xfId="142" applyNumberFormat="1" applyFont="1" applyAlignment="1">
      <alignment horizontal="center" vertical="center"/>
    </xf>
    <xf numFmtId="0" fontId="1" fillId="0" borderId="38" xfId="142" applyBorder="1">
      <alignment vertical="center"/>
    </xf>
    <xf numFmtId="0" fontId="1" fillId="0" borderId="39" xfId="142" applyBorder="1">
      <alignment vertical="center"/>
    </xf>
    <xf numFmtId="0" fontId="1" fillId="0" borderId="40" xfId="142" applyBorder="1">
      <alignment vertical="center"/>
    </xf>
    <xf numFmtId="9" fontId="43" fillId="8" borderId="3" xfId="134" applyNumberFormat="1" applyFont="1" applyFill="1" applyBorder="1" applyAlignment="1">
      <alignment horizontal="center" vertical="center" wrapText="1"/>
    </xf>
    <xf numFmtId="49" fontId="47" fillId="0" borderId="12" xfId="0" applyNumberFormat="1" applyFont="1" applyBorder="1" applyAlignment="1">
      <alignment horizontal="center" vertical="center"/>
    </xf>
    <xf numFmtId="49" fontId="47" fillId="0" borderId="2" xfId="0" applyNumberFormat="1" applyFont="1" applyBorder="1" applyAlignment="1">
      <alignment horizontal="center" vertical="center"/>
    </xf>
    <xf numFmtId="49" fontId="47" fillId="0" borderId="11" xfId="0" applyNumberFormat="1" applyFont="1" applyBorder="1" applyAlignment="1">
      <alignment horizontal="center" vertical="center"/>
    </xf>
    <xf numFmtId="1" fontId="0" fillId="0" borderId="0" xfId="0" applyNumberFormat="1">
      <alignment vertical="center"/>
    </xf>
    <xf numFmtId="0" fontId="43" fillId="9" borderId="3" xfId="134" applyNumberFormat="1" applyFont="1" applyFill="1" applyBorder="1" applyAlignment="1">
      <alignment horizontal="right" vertical="center" wrapText="1"/>
    </xf>
    <xf numFmtId="0" fontId="62" fillId="0" borderId="3" xfId="0" applyFont="1" applyBorder="1">
      <alignment vertical="center"/>
    </xf>
    <xf numFmtId="0" fontId="62" fillId="0" borderId="3" xfId="0" applyFont="1" applyBorder="1" applyAlignment="1">
      <alignment vertical="center" wrapText="1"/>
    </xf>
    <xf numFmtId="0" fontId="1" fillId="13" borderId="22" xfId="142" applyFill="1" applyBorder="1" applyAlignment="1">
      <alignment horizontal="center" vertical="center"/>
    </xf>
    <xf numFmtId="0" fontId="42" fillId="14" borderId="24" xfId="143" applyFont="1" applyFill="1" applyBorder="1" applyAlignment="1">
      <alignment horizontal="center" vertical="center" wrapText="1"/>
    </xf>
    <xf numFmtId="0" fontId="42" fillId="14" borderId="26" xfId="143" applyFont="1" applyFill="1" applyBorder="1" applyAlignment="1">
      <alignment horizontal="center" vertical="center" wrapText="1"/>
    </xf>
    <xf numFmtId="9" fontId="42" fillId="15" borderId="24" xfId="141" applyFont="1" applyFill="1" applyBorder="1" applyAlignment="1">
      <alignment horizontal="center" vertical="center" wrapText="1"/>
    </xf>
    <xf numFmtId="9" fontId="42" fillId="15" borderId="26" xfId="141" applyFont="1" applyFill="1" applyBorder="1" applyAlignment="1">
      <alignment horizontal="center" vertical="center" wrapText="1"/>
    </xf>
    <xf numFmtId="205" fontId="58" fillId="0" borderId="27" xfId="142" applyNumberFormat="1" applyFont="1" applyBorder="1" applyAlignment="1">
      <alignment horizontal="center" vertical="center"/>
    </xf>
    <xf numFmtId="205" fontId="58" fillId="0" borderId="28" xfId="142" applyNumberFormat="1" applyFont="1" applyBorder="1" applyAlignment="1">
      <alignment horizontal="center" vertical="center"/>
    </xf>
    <xf numFmtId="205" fontId="58" fillId="0" borderId="29" xfId="142" applyNumberFormat="1" applyFont="1" applyBorder="1" applyAlignment="1">
      <alignment horizontal="center" vertical="center"/>
    </xf>
    <xf numFmtId="0" fontId="53" fillId="16" borderId="27" xfId="142" applyFont="1" applyFill="1" applyBorder="1" applyAlignment="1">
      <alignment horizontal="center" vertical="center"/>
    </xf>
    <xf numFmtId="0" fontId="53" fillId="16" borderId="28" xfId="142" applyFont="1" applyFill="1" applyBorder="1" applyAlignment="1">
      <alignment horizontal="center" vertical="center"/>
    </xf>
    <xf numFmtId="0" fontId="53" fillId="16" borderId="29" xfId="142" applyFont="1" applyFill="1" applyBorder="1" applyAlignment="1">
      <alignment horizontal="center" vertical="center"/>
    </xf>
    <xf numFmtId="205" fontId="59" fillId="0" borderId="30" xfId="142" applyNumberFormat="1" applyFont="1" applyBorder="1" applyAlignment="1">
      <alignment horizontal="center" vertical="center"/>
    </xf>
    <xf numFmtId="205" fontId="59" fillId="0" borderId="31" xfId="142" applyNumberFormat="1" applyFont="1" applyBorder="1" applyAlignment="1">
      <alignment horizontal="center" vertical="center"/>
    </xf>
    <xf numFmtId="205" fontId="59" fillId="0" borderId="32" xfId="142" applyNumberFormat="1" applyFont="1" applyBorder="1" applyAlignment="1">
      <alignment horizontal="center" vertical="center"/>
    </xf>
    <xf numFmtId="205" fontId="59" fillId="0" borderId="33" xfId="142" applyNumberFormat="1" applyFont="1" applyBorder="1" applyAlignment="1">
      <alignment horizontal="center" vertical="center"/>
    </xf>
    <xf numFmtId="205" fontId="59" fillId="0" borderId="0" xfId="142" applyNumberFormat="1" applyFont="1" applyAlignment="1">
      <alignment horizontal="center" vertical="center"/>
    </xf>
    <xf numFmtId="205" fontId="59" fillId="0" borderId="34" xfId="142" applyNumberFormat="1" applyFont="1" applyBorder="1" applyAlignment="1">
      <alignment horizontal="center" vertical="center"/>
    </xf>
    <xf numFmtId="205" fontId="59" fillId="0" borderId="35" xfId="142" applyNumberFormat="1" applyFont="1" applyBorder="1" applyAlignment="1">
      <alignment horizontal="center" vertical="center"/>
    </xf>
    <xf numFmtId="205" fontId="59" fillId="0" borderId="36" xfId="142" applyNumberFormat="1" applyFont="1" applyBorder="1" applyAlignment="1">
      <alignment horizontal="center" vertical="center"/>
    </xf>
    <xf numFmtId="205" fontId="59" fillId="0" borderId="37" xfId="142" applyNumberFormat="1" applyFont="1" applyBorder="1" applyAlignment="1">
      <alignment horizontal="center" vertical="center"/>
    </xf>
    <xf numFmtId="0" fontId="60" fillId="16" borderId="27" xfId="142" applyFont="1" applyFill="1" applyBorder="1" applyAlignment="1">
      <alignment horizontal="center" vertical="center"/>
    </xf>
    <xf numFmtId="0" fontId="42" fillId="14" borderId="25" xfId="143" applyFont="1" applyFill="1" applyBorder="1" applyAlignment="1">
      <alignment horizontal="center" vertical="center" wrapText="1"/>
    </xf>
    <xf numFmtId="9" fontId="42" fillId="15" borderId="24" xfId="142" applyNumberFormat="1" applyFont="1" applyFill="1" applyBorder="1" applyAlignment="1">
      <alignment horizontal="center" vertical="center" wrapText="1"/>
    </xf>
    <xf numFmtId="9" fontId="42" fillId="15" borderId="25" xfId="142" applyNumberFormat="1" applyFont="1" applyFill="1" applyBorder="1" applyAlignment="1">
      <alignment horizontal="center" vertical="center" wrapText="1"/>
    </xf>
    <xf numFmtId="0" fontId="1" fillId="13" borderId="24" xfId="142" applyFill="1" applyBorder="1" applyAlignment="1">
      <alignment horizontal="center" vertical="center"/>
    </xf>
    <xf numFmtId="9" fontId="42" fillId="15" borderId="25" xfId="141" applyFont="1" applyFill="1" applyBorder="1" applyAlignment="1">
      <alignment horizontal="center" vertical="center" wrapText="1"/>
    </xf>
    <xf numFmtId="0" fontId="42" fillId="8" borderId="24" xfId="143" applyFont="1" applyFill="1" applyBorder="1" applyAlignment="1">
      <alignment horizontal="center" vertical="center" wrapText="1"/>
    </xf>
    <xf numFmtId="0" fontId="42" fillId="8" borderId="25" xfId="143" applyFont="1" applyFill="1" applyBorder="1" applyAlignment="1">
      <alignment horizontal="center" vertical="center" wrapText="1"/>
    </xf>
    <xf numFmtId="0" fontId="42" fillId="8" borderId="26" xfId="143" applyFont="1" applyFill="1" applyBorder="1" applyAlignment="1">
      <alignment horizontal="center" vertical="center" wrapText="1"/>
    </xf>
    <xf numFmtId="0" fontId="42" fillId="8" borderId="24" xfId="142" applyFont="1" applyFill="1" applyBorder="1" applyAlignment="1">
      <alignment horizontal="center" vertical="center" wrapText="1"/>
    </xf>
    <xf numFmtId="0" fontId="42" fillId="8" borderId="25" xfId="142" applyFont="1" applyFill="1" applyBorder="1" applyAlignment="1">
      <alignment horizontal="center" vertical="center" wrapText="1"/>
    </xf>
    <xf numFmtId="0" fontId="42" fillId="8" borderId="26" xfId="142" applyFont="1" applyFill="1" applyBorder="1" applyAlignment="1">
      <alignment horizontal="center" vertical="center" wrapText="1"/>
    </xf>
    <xf numFmtId="0" fontId="42" fillId="15" borderId="24" xfId="142" applyFont="1" applyFill="1" applyBorder="1" applyAlignment="1">
      <alignment horizontal="center" vertical="center" wrapText="1"/>
    </xf>
    <xf numFmtId="0" fontId="42" fillId="15" borderId="25" xfId="142" applyFont="1" applyFill="1" applyBorder="1" applyAlignment="1">
      <alignment horizontal="center" vertical="center" wrapText="1"/>
    </xf>
    <xf numFmtId="0" fontId="45" fillId="7" borderId="3" xfId="111" applyFont="1" applyFill="1" applyBorder="1" applyAlignment="1">
      <alignment horizontal="center" vertical="center" wrapText="1"/>
    </xf>
    <xf numFmtId="0" fontId="46" fillId="0" borderId="12" xfId="0" quotePrefix="1" applyFont="1" applyBorder="1" applyAlignment="1">
      <alignment horizontal="center" vertical="center"/>
    </xf>
    <xf numFmtId="0" fontId="46" fillId="0" borderId="2" xfId="0" quotePrefix="1" applyFont="1" applyBorder="1" applyAlignment="1">
      <alignment horizontal="center" vertical="center"/>
    </xf>
    <xf numFmtId="0" fontId="46" fillId="0" borderId="11" xfId="0" quotePrefix="1" applyFont="1" applyBorder="1" applyAlignment="1">
      <alignment horizontal="center" vertical="center"/>
    </xf>
    <xf numFmtId="0" fontId="43" fillId="0" borderId="12" xfId="111" applyFont="1" applyBorder="1" applyAlignment="1">
      <alignment horizontal="center"/>
    </xf>
    <xf numFmtId="0" fontId="43" fillId="0" borderId="2" xfId="111" applyFont="1" applyBorder="1" applyAlignment="1">
      <alignment horizontal="center"/>
    </xf>
    <xf numFmtId="0" fontId="43" fillId="0" borderId="11" xfId="111" applyFont="1" applyBorder="1" applyAlignment="1">
      <alignment horizontal="center"/>
    </xf>
    <xf numFmtId="202" fontId="43" fillId="5" borderId="12" xfId="134" applyNumberFormat="1" applyFont="1" applyFill="1" applyBorder="1" applyAlignment="1" applyProtection="1">
      <alignment horizontal="center" vertical="center" wrapText="1"/>
      <protection locked="0"/>
    </xf>
    <xf numFmtId="202" fontId="43" fillId="5" borderId="11" xfId="134" applyNumberFormat="1" applyFont="1" applyFill="1" applyBorder="1" applyAlignment="1" applyProtection="1">
      <alignment horizontal="center" vertical="center" wrapText="1"/>
      <protection locked="0"/>
    </xf>
    <xf numFmtId="0" fontId="44" fillId="6" borderId="12" xfId="140" applyFont="1" applyFill="1" applyBorder="1" applyAlignment="1">
      <alignment horizontal="center" vertical="center" wrapText="1"/>
    </xf>
    <xf numFmtId="0" fontId="44" fillId="6" borderId="11" xfId="14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47" fillId="0" borderId="12" xfId="0" applyNumberFormat="1" applyFont="1" applyBorder="1" applyAlignment="1">
      <alignment horizontal="center" vertical="center"/>
    </xf>
    <xf numFmtId="49" fontId="47" fillId="0" borderId="2" xfId="0" applyNumberFormat="1" applyFont="1" applyBorder="1" applyAlignment="1">
      <alignment horizontal="center" vertical="center"/>
    </xf>
    <xf numFmtId="49" fontId="47" fillId="0" borderId="11" xfId="0" applyNumberFormat="1" applyFont="1" applyBorder="1" applyAlignment="1">
      <alignment horizontal="center" vertical="center"/>
    </xf>
    <xf numFmtId="0" fontId="51" fillId="5" borderId="3" xfId="111" applyFont="1" applyFill="1" applyBorder="1" applyAlignment="1">
      <alignment horizontal="center" vertical="center" wrapText="1"/>
    </xf>
    <xf numFmtId="0" fontId="44" fillId="6" borderId="3" xfId="140" applyFont="1" applyFill="1" applyBorder="1" applyAlignment="1">
      <alignment horizontal="center" vertical="center" wrapText="1"/>
    </xf>
    <xf numFmtId="0" fontId="50" fillId="6" borderId="0" xfId="0" applyFont="1" applyFill="1" applyAlignment="1">
      <alignment horizontal="center" vertical="center"/>
    </xf>
    <xf numFmtId="49" fontId="43" fillId="6" borderId="3" xfId="134" applyNumberFormat="1" applyFont="1" applyFill="1" applyBorder="1" applyAlignment="1">
      <alignment horizontal="center" vertical="center" wrapText="1"/>
    </xf>
    <xf numFmtId="202" fontId="43" fillId="0" borderId="3" xfId="134" applyNumberFormat="1" applyFont="1" applyBorder="1" applyAlignment="1" applyProtection="1">
      <alignment horizontal="center" vertical="center" wrapText="1"/>
      <protection locked="0"/>
    </xf>
    <xf numFmtId="0" fontId="36" fillId="2" borderId="8" xfId="135" applyFont="1" applyFill="1" applyBorder="1" applyAlignment="1">
      <alignment horizontal="center" vertical="center"/>
    </xf>
    <xf numFmtId="0" fontId="36" fillId="2" borderId="3" xfId="135" applyFont="1" applyFill="1" applyBorder="1" applyAlignment="1">
      <alignment horizontal="center" vertical="center"/>
    </xf>
    <xf numFmtId="0" fontId="37" fillId="0" borderId="3" xfId="133" applyFont="1" applyBorder="1" applyAlignment="1">
      <alignment horizontal="center" vertical="center"/>
    </xf>
    <xf numFmtId="0" fontId="0" fillId="0" borderId="0" xfId="0" applyFill="1" applyAlignment="1">
      <alignment vertical="center" wrapText="1"/>
    </xf>
    <xf numFmtId="0" fontId="0" fillId="0" borderId="0" xfId="0" applyFill="1">
      <alignment vertical="center"/>
    </xf>
    <xf numFmtId="0" fontId="36" fillId="2" borderId="12" xfId="135" applyFont="1" applyFill="1" applyBorder="1" applyAlignment="1">
      <alignment horizontal="center" vertical="center"/>
    </xf>
    <xf numFmtId="0" fontId="36" fillId="2" borderId="11" xfId="135" applyFont="1" applyFill="1" applyBorder="1" applyAlignment="1">
      <alignment horizontal="center" vertical="center"/>
    </xf>
    <xf numFmtId="205" fontId="36" fillId="2" borderId="12" xfId="135" applyNumberFormat="1" applyFont="1" applyFill="1" applyBorder="1" applyAlignment="1">
      <alignment horizontal="center" vertical="center"/>
    </xf>
    <xf numFmtId="205" fontId="36" fillId="2" borderId="2" xfId="135" applyNumberFormat="1" applyFont="1" applyFill="1" applyBorder="1" applyAlignment="1">
      <alignment horizontal="center" vertical="center"/>
    </xf>
    <xf numFmtId="205" fontId="36" fillId="2" borderId="11" xfId="135" applyNumberFormat="1" applyFont="1" applyFill="1" applyBorder="1" applyAlignment="1">
      <alignment horizontal="center" vertical="center"/>
    </xf>
    <xf numFmtId="49" fontId="43" fillId="0" borderId="3" xfId="134" applyNumberFormat="1" applyFont="1" applyBorder="1" applyAlignment="1">
      <alignment horizontal="center" vertical="center" wrapText="1"/>
    </xf>
    <xf numFmtId="0" fontId="37" fillId="0" borderId="12" xfId="133" applyFont="1" applyBorder="1" applyAlignment="1">
      <alignment horizontal="center" vertical="center"/>
    </xf>
    <xf numFmtId="0" fontId="37" fillId="0" borderId="2" xfId="133" applyFont="1" applyBorder="1" applyAlignment="1">
      <alignment horizontal="center" vertical="center"/>
    </xf>
    <xf numFmtId="0" fontId="37" fillId="0" borderId="11" xfId="133" applyFont="1" applyBorder="1" applyAlignment="1">
      <alignment horizontal="center" vertical="center"/>
    </xf>
    <xf numFmtId="0" fontId="44" fillId="6" borderId="2" xfId="140" applyFont="1" applyFill="1" applyBorder="1" applyAlignment="1">
      <alignment horizontal="center" vertical="center" wrapText="1"/>
    </xf>
    <xf numFmtId="176" fontId="43" fillId="6" borderId="9" xfId="134" applyNumberFormat="1" applyFont="1" applyFill="1" applyBorder="1" applyAlignment="1" applyProtection="1">
      <alignment horizontal="center" vertical="center" wrapText="1"/>
      <protection locked="0"/>
    </xf>
    <xf numFmtId="176" fontId="43" fillId="6" borderId="16" xfId="134" applyNumberFormat="1" applyFont="1" applyFill="1" applyBorder="1" applyAlignment="1" applyProtection="1">
      <alignment horizontal="center" vertical="center" wrapText="1"/>
      <protection locked="0"/>
    </xf>
    <xf numFmtId="176" fontId="43" fillId="6" borderId="8" xfId="134" applyNumberFormat="1" applyFont="1" applyFill="1" applyBorder="1" applyAlignment="1" applyProtection="1">
      <alignment horizontal="center" vertical="center" wrapText="1"/>
      <protection locked="0"/>
    </xf>
    <xf numFmtId="0" fontId="43" fillId="8" borderId="12" xfId="134" applyNumberFormat="1" applyFont="1" applyFill="1" applyBorder="1" applyAlignment="1">
      <alignment horizontal="center" vertical="center" wrapText="1"/>
    </xf>
    <xf numFmtId="0" fontId="43" fillId="8" borderId="11" xfId="134" applyNumberFormat="1" applyFont="1" applyFill="1" applyBorder="1" applyAlignment="1">
      <alignment horizontal="center" vertical="center" wrapText="1"/>
    </xf>
    <xf numFmtId="202" fontId="43" fillId="5" borderId="3" xfId="134" applyNumberFormat="1" applyFont="1" applyFill="1" applyBorder="1" applyAlignment="1" applyProtection="1">
      <alignment horizontal="center" vertical="center" wrapText="1"/>
      <protection locked="0"/>
    </xf>
    <xf numFmtId="0" fontId="43" fillId="7" borderId="3" xfId="111" applyFont="1" applyFill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43" fillId="0" borderId="3" xfId="111" applyFont="1" applyBorder="1" applyAlignment="1">
      <alignment horizontal="center" vertical="center" wrapText="1"/>
    </xf>
    <xf numFmtId="205" fontId="43" fillId="9" borderId="12" xfId="134" applyNumberFormat="1" applyFont="1" applyFill="1" applyBorder="1" applyAlignment="1">
      <alignment horizontal="right" vertical="center" wrapText="1"/>
    </xf>
    <xf numFmtId="205" fontId="43" fillId="9" borderId="11" xfId="134" applyNumberFormat="1" applyFont="1" applyFill="1" applyBorder="1" applyAlignment="1">
      <alignment horizontal="right" vertical="center" wrapText="1"/>
    </xf>
    <xf numFmtId="202" fontId="43" fillId="0" borderId="12" xfId="134" applyNumberFormat="1" applyFont="1" applyBorder="1" applyAlignment="1" applyProtection="1">
      <alignment horizontal="center" vertical="center" wrapText="1"/>
      <protection locked="0"/>
    </xf>
    <xf numFmtId="202" fontId="43" fillId="0" borderId="11" xfId="134" applyNumberFormat="1" applyFont="1" applyBorder="1" applyAlignment="1" applyProtection="1">
      <alignment horizontal="center" vertical="center" wrapText="1"/>
      <protection locked="0"/>
    </xf>
    <xf numFmtId="0" fontId="61" fillId="14" borderId="3" xfId="143" applyFont="1" applyFill="1" applyBorder="1" applyAlignment="1">
      <alignment horizontal="center" vertical="center" wrapText="1"/>
    </xf>
    <xf numFmtId="0" fontId="61" fillId="14" borderId="9" xfId="143" applyFont="1" applyFill="1" applyBorder="1" applyAlignment="1">
      <alignment horizontal="center" vertical="center" wrapText="1"/>
    </xf>
    <xf numFmtId="0" fontId="61" fillId="14" borderId="8" xfId="143" applyFont="1" applyFill="1" applyBorder="1" applyAlignment="1">
      <alignment horizontal="center" vertical="center" wrapText="1"/>
    </xf>
  </cellXfs>
  <cellStyles count="144">
    <cellStyle name="$" xfId="1" xr:uid="{00000000-0005-0000-0000-000000000000}"/>
    <cellStyle name="$_db진흥" xfId="2" xr:uid="{00000000-0005-0000-0000-000001000000}"/>
    <cellStyle name="$_SE40" xfId="3" xr:uid="{00000000-0005-0000-0000-000002000000}"/>
    <cellStyle name="$_견적2" xfId="4" xr:uid="{00000000-0005-0000-0000-000003000000}"/>
    <cellStyle name="$_기아" xfId="5" xr:uid="{00000000-0005-0000-0000-000004000000}"/>
    <cellStyle name="??&amp;O?&amp;H?_x0008__x000f__x0007_?_x0007__x0001__x0001_" xfId="6" xr:uid="{00000000-0005-0000-0000-000005000000}"/>
    <cellStyle name="??&amp;O?&amp;H?_x0008_??_x0007__x0001__x0001_" xfId="7" xr:uid="{00000000-0005-0000-0000-000006000000}"/>
    <cellStyle name="_02년1차(수정)" xfId="8" xr:uid="{00000000-0005-0000-0000-000007000000}"/>
    <cellStyle name="_MM" xfId="9" xr:uid="{00000000-0005-0000-0000-000008000000}"/>
    <cellStyle name="_개요" xfId="10" xr:uid="{00000000-0005-0000-0000-000009000000}"/>
    <cellStyle name="_고무방충재" xfId="11" xr:uid="{00000000-0005-0000-0000-00000A000000}"/>
    <cellStyle name="_공통" xfId="12" xr:uid="{00000000-0005-0000-0000-00000B000000}"/>
    <cellStyle name="_공통_MM" xfId="13" xr:uid="{00000000-0005-0000-0000-00000C000000}"/>
    <cellStyle name="_공통_외교통상정보화 4단계 구축_2.0_장비" xfId="14" xr:uid="{00000000-0005-0000-0000-00000D000000}"/>
    <cellStyle name="_기본형" xfId="15" xr:uid="{00000000-0005-0000-0000-00000E000000}"/>
    <cellStyle name="_디아모_한국전산원_Listprice" xfId="16" xr:uid="{00000000-0005-0000-0000-00000F000000}"/>
    <cellStyle name="_외교통상정보화 4단계 구축_2.0_장비" xfId="17" xr:uid="{00000000-0005-0000-0000-000010000000}"/>
    <cellStyle name="_요약" xfId="18" xr:uid="{00000000-0005-0000-0000-000011000000}"/>
    <cellStyle name="_파주 GIS 시스템설계서(도로,상,하수 시스템)_050406" xfId="19" xr:uid="{00000000-0005-0000-0000-000012000000}"/>
    <cellStyle name="_파주시_도로 및 상,하수 범용 도입_050314" xfId="20" xr:uid="{00000000-0005-0000-0000-000013000000}"/>
    <cellStyle name="¤@?e_TEST-1 " xfId="21" xr:uid="{00000000-0005-0000-0000-000014000000}"/>
    <cellStyle name="A¨­￠￢￠O [0]_INQUIRY ￠?￥i¨u¡AAⓒ￢Aⓒª " xfId="22" xr:uid="{00000000-0005-0000-0000-000015000000}"/>
    <cellStyle name="A¨­￠￢￠O_INQUIRY ￠?￥i¨u¡AAⓒ￢Aⓒª " xfId="23" xr:uid="{00000000-0005-0000-0000-000016000000}"/>
    <cellStyle name="AeE­ [0]_AMT " xfId="24" xr:uid="{00000000-0005-0000-0000-000017000000}"/>
    <cellStyle name="AeE­_AMT " xfId="25" xr:uid="{00000000-0005-0000-0000-000018000000}"/>
    <cellStyle name="AeE¡ⓒ [0]_INQUIRY ￠?￥i¨u¡AAⓒ￢Aⓒª " xfId="26" xr:uid="{00000000-0005-0000-0000-000019000000}"/>
    <cellStyle name="AeE¡ⓒ_INQUIRY ￠?￥i¨u¡AAⓒ￢Aⓒª " xfId="27" xr:uid="{00000000-0005-0000-0000-00001A000000}"/>
    <cellStyle name="ALIGNMENT" xfId="28" xr:uid="{00000000-0005-0000-0000-00001B000000}"/>
    <cellStyle name="AÞ¸¶ [0]_AN°y(1.25) " xfId="29" xr:uid="{00000000-0005-0000-0000-00001C000000}"/>
    <cellStyle name="AÞ¸¶_AN°y(1.25) " xfId="30" xr:uid="{00000000-0005-0000-0000-00001D000000}"/>
    <cellStyle name="C¡IA¨ª_¡ic¨u¡A¨￢I¨￢¡Æ AN¡Æe " xfId="31" xr:uid="{00000000-0005-0000-0000-00001E000000}"/>
    <cellStyle name="C￥AØ_¿μ¾÷CoE² " xfId="32" xr:uid="{00000000-0005-0000-0000-00001F000000}"/>
    <cellStyle name="Calc Currency (0)" xfId="33" xr:uid="{00000000-0005-0000-0000-000020000000}"/>
    <cellStyle name="category" xfId="34" xr:uid="{00000000-0005-0000-0000-000021000000}"/>
    <cellStyle name="Comma" xfId="35" xr:uid="{00000000-0005-0000-0000-000022000000}"/>
    <cellStyle name="Comma [0]" xfId="36" xr:uid="{00000000-0005-0000-0000-000023000000}"/>
    <cellStyle name="comma zerodec" xfId="37" xr:uid="{00000000-0005-0000-0000-000024000000}"/>
    <cellStyle name="Comma_ SG&amp;A Bridge " xfId="38" xr:uid="{00000000-0005-0000-0000-000025000000}"/>
    <cellStyle name="Comma0" xfId="39" xr:uid="{00000000-0005-0000-0000-000026000000}"/>
    <cellStyle name="Curren?_x0012_퐀_x0017_?" xfId="40" xr:uid="{00000000-0005-0000-0000-000027000000}"/>
    <cellStyle name="Currency" xfId="41" xr:uid="{00000000-0005-0000-0000-000028000000}"/>
    <cellStyle name="Currency [0]" xfId="42" xr:uid="{00000000-0005-0000-0000-000029000000}"/>
    <cellStyle name="Currency_ SG&amp;A Bridge " xfId="43" xr:uid="{00000000-0005-0000-0000-00002A000000}"/>
    <cellStyle name="Currency0" xfId="44" xr:uid="{00000000-0005-0000-0000-00002B000000}"/>
    <cellStyle name="Currency1" xfId="45" xr:uid="{00000000-0005-0000-0000-00002C000000}"/>
    <cellStyle name="Date" xfId="46" xr:uid="{00000000-0005-0000-0000-00002D000000}"/>
    <cellStyle name="Dezimal [0]_laroux" xfId="47" xr:uid="{00000000-0005-0000-0000-00002E000000}"/>
    <cellStyle name="Dezimal_laroux" xfId="48" xr:uid="{00000000-0005-0000-0000-00002F000000}"/>
    <cellStyle name="Dollar (zero dec)" xfId="49" xr:uid="{00000000-0005-0000-0000-000030000000}"/>
    <cellStyle name="Fixed" xfId="50" xr:uid="{00000000-0005-0000-0000-000031000000}"/>
    <cellStyle name="Grey" xfId="51" xr:uid="{00000000-0005-0000-0000-000032000000}"/>
    <cellStyle name="HEADER" xfId="52" xr:uid="{00000000-0005-0000-0000-000033000000}"/>
    <cellStyle name="Header1" xfId="53" xr:uid="{00000000-0005-0000-0000-000034000000}"/>
    <cellStyle name="Header2" xfId="54" xr:uid="{00000000-0005-0000-0000-000035000000}"/>
    <cellStyle name="Heading 1" xfId="55" xr:uid="{00000000-0005-0000-0000-000036000000}"/>
    <cellStyle name="Heading 2" xfId="56" xr:uid="{00000000-0005-0000-0000-000037000000}"/>
    <cellStyle name="Heading1" xfId="57" xr:uid="{00000000-0005-0000-0000-000038000000}"/>
    <cellStyle name="Heading2" xfId="58" xr:uid="{00000000-0005-0000-0000-000039000000}"/>
    <cellStyle name="Input [yellow]" xfId="59" xr:uid="{00000000-0005-0000-0000-00003A000000}"/>
    <cellStyle name="jin" xfId="60" xr:uid="{00000000-0005-0000-0000-00003B000000}"/>
    <cellStyle name="Milliers [0]_Arabian Spec" xfId="61" xr:uid="{00000000-0005-0000-0000-00003C000000}"/>
    <cellStyle name="Milliers_Arabian Spec" xfId="62" xr:uid="{00000000-0005-0000-0000-00003D000000}"/>
    <cellStyle name="Model" xfId="63" xr:uid="{00000000-0005-0000-0000-00003E000000}"/>
    <cellStyle name="Mon?aire [0]_Arabian Spec" xfId="64" xr:uid="{00000000-0005-0000-0000-00003F000000}"/>
    <cellStyle name="Mon?aire_Arabian Spec" xfId="65" xr:uid="{00000000-0005-0000-0000-000040000000}"/>
    <cellStyle name="Normal - Style1" xfId="66" xr:uid="{00000000-0005-0000-0000-000041000000}"/>
    <cellStyle name="Normal_ SG&amp;A Bridge " xfId="67" xr:uid="{00000000-0005-0000-0000-000042000000}"/>
    <cellStyle name="Percent" xfId="68" xr:uid="{00000000-0005-0000-0000-000043000000}"/>
    <cellStyle name="Percent [2]" xfId="69" xr:uid="{00000000-0005-0000-0000-000044000000}"/>
    <cellStyle name="Standard_laroux" xfId="70" xr:uid="{00000000-0005-0000-0000-000045000000}"/>
    <cellStyle name="subhead" xfId="71" xr:uid="{00000000-0005-0000-0000-000046000000}"/>
    <cellStyle name="Total" xfId="72" xr:uid="{00000000-0005-0000-0000-000047000000}"/>
    <cellStyle name="W?rung [0]_laroux" xfId="73" xr:uid="{00000000-0005-0000-0000-000048000000}"/>
    <cellStyle name="W?rung_laroux" xfId="74" xr:uid="{00000000-0005-0000-0000-000049000000}"/>
    <cellStyle name="고정소숫점" xfId="75" xr:uid="{00000000-0005-0000-0000-00004A000000}"/>
    <cellStyle name="고정출력1" xfId="76" xr:uid="{00000000-0005-0000-0000-00004B000000}"/>
    <cellStyle name="고정출력2" xfId="77" xr:uid="{00000000-0005-0000-0000-00004C000000}"/>
    <cellStyle name="날짜" xfId="78" xr:uid="{00000000-0005-0000-0000-00004D000000}"/>
    <cellStyle name="달러" xfId="79" xr:uid="{00000000-0005-0000-0000-00004E000000}"/>
    <cellStyle name="뒤에 오는 하이퍼링크_관급전기" xfId="80" xr:uid="{00000000-0005-0000-0000-00004F000000}"/>
    <cellStyle name="똿뗦먛귟 [0.00]_PRODUCT DETAIL Q1" xfId="81" xr:uid="{00000000-0005-0000-0000-000050000000}"/>
    <cellStyle name="똿뗦먛귟_PRODUCT DETAIL Q1" xfId="82" xr:uid="{00000000-0005-0000-0000-000051000000}"/>
    <cellStyle name="믅됞 [0.00]_PRODUCT DETAIL Q1" xfId="83" xr:uid="{00000000-0005-0000-0000-000052000000}"/>
    <cellStyle name="믅됞_PRODUCT DETAIL Q1" xfId="84" xr:uid="{00000000-0005-0000-0000-000053000000}"/>
    <cellStyle name="백분율" xfId="141" builtinId="5"/>
    <cellStyle name="백분율 2" xfId="85" xr:uid="{00000000-0005-0000-0000-000054000000}"/>
    <cellStyle name="뷭?_BOOKSHIP" xfId="86" xr:uid="{00000000-0005-0000-0000-000055000000}"/>
    <cellStyle name="숫자(R)" xfId="87" xr:uid="{00000000-0005-0000-0000-000056000000}"/>
    <cellStyle name="쉼표 [0] 2" xfId="88" xr:uid="{00000000-0005-0000-0000-000057000000}"/>
    <cellStyle name="쉼표 [0] 2 2" xfId="89" xr:uid="{00000000-0005-0000-0000-000058000000}"/>
    <cellStyle name="쉼표 [0] 3" xfId="90" xr:uid="{00000000-0005-0000-0000-000059000000}"/>
    <cellStyle name="쉼표 [0] 4" xfId="91" xr:uid="{00000000-0005-0000-0000-00005A000000}"/>
    <cellStyle name="쉼표 [0] 5" xfId="92" xr:uid="{00000000-0005-0000-0000-00005B000000}"/>
    <cellStyle name="스타일 1" xfId="93" xr:uid="{00000000-0005-0000-0000-00005C000000}"/>
    <cellStyle name="스타일 2" xfId="94" xr:uid="{00000000-0005-0000-0000-00005D000000}"/>
    <cellStyle name="안건회계법인" xfId="95" xr:uid="{00000000-0005-0000-0000-00005E000000}"/>
    <cellStyle name="원" xfId="96" xr:uid="{00000000-0005-0000-0000-00005F000000}"/>
    <cellStyle name="자리수" xfId="97" xr:uid="{00000000-0005-0000-0000-000060000000}"/>
    <cellStyle name="자리수0" xfId="98" xr:uid="{00000000-0005-0000-0000-000061000000}"/>
    <cellStyle name="제목[1 줄]" xfId="99" xr:uid="{00000000-0005-0000-0000-000062000000}"/>
    <cellStyle name="제목[2줄 아래]" xfId="100" xr:uid="{00000000-0005-0000-0000-000063000000}"/>
    <cellStyle name="제목[2줄 위]" xfId="101" xr:uid="{00000000-0005-0000-0000-000064000000}"/>
    <cellStyle name="제목1" xfId="102" xr:uid="{00000000-0005-0000-0000-000065000000}"/>
    <cellStyle name="좋음 2" xfId="103" xr:uid="{00000000-0005-0000-0000-000066000000}"/>
    <cellStyle name="좋음 3" xfId="104" xr:uid="{00000000-0005-0000-0000-000067000000}"/>
    <cellStyle name="좋음 4" xfId="105" xr:uid="{00000000-0005-0000-0000-000068000000}"/>
    <cellStyle name="지정되지 않음" xfId="106" xr:uid="{00000000-0005-0000-0000-000069000000}"/>
    <cellStyle name="콤마 [0]_  종  합  " xfId="107" xr:uid="{00000000-0005-0000-0000-00006A000000}"/>
    <cellStyle name="콤마_  종  합  " xfId="108" xr:uid="{00000000-0005-0000-0000-00006B000000}"/>
    <cellStyle name="퍼센트" xfId="109" xr:uid="{00000000-0005-0000-0000-00006C000000}"/>
    <cellStyle name="표준" xfId="0" builtinId="0" customBuiltin="1"/>
    <cellStyle name="표준 10 2" xfId="110" xr:uid="{00000000-0005-0000-0000-00006E000000}"/>
    <cellStyle name="표준 2" xfId="111" xr:uid="{00000000-0005-0000-0000-00006F000000}"/>
    <cellStyle name="표준 2 2" xfId="112" xr:uid="{00000000-0005-0000-0000-000070000000}"/>
    <cellStyle name="표준 2 2 2" xfId="113" xr:uid="{00000000-0005-0000-0000-000071000000}"/>
    <cellStyle name="표준 2 2 2 2" xfId="114" xr:uid="{00000000-0005-0000-0000-000072000000}"/>
    <cellStyle name="표준 2 2 2 2 2" xfId="115" xr:uid="{00000000-0005-0000-0000-000073000000}"/>
    <cellStyle name="표준 2 2 2 2 2 2" xfId="116" xr:uid="{00000000-0005-0000-0000-000074000000}"/>
    <cellStyle name="표준 2 2 2 2 2 2 2" xfId="117" xr:uid="{00000000-0005-0000-0000-000075000000}"/>
    <cellStyle name="표준 2 2 2 2 3" xfId="118" xr:uid="{00000000-0005-0000-0000-000076000000}"/>
    <cellStyle name="표준 2 2 2 3" xfId="119" xr:uid="{00000000-0005-0000-0000-000077000000}"/>
    <cellStyle name="표준 2 2 2 3 2" xfId="120" xr:uid="{00000000-0005-0000-0000-000078000000}"/>
    <cellStyle name="표준 2 2 3" xfId="121" xr:uid="{00000000-0005-0000-0000-000079000000}"/>
    <cellStyle name="표준 2 2 3 2" xfId="122" xr:uid="{00000000-0005-0000-0000-00007A000000}"/>
    <cellStyle name="표준 2 2 3 2 2" xfId="123" xr:uid="{00000000-0005-0000-0000-00007B000000}"/>
    <cellStyle name="표준 2 2 4" xfId="124" xr:uid="{00000000-0005-0000-0000-00007C000000}"/>
    <cellStyle name="표준 2 3" xfId="125" xr:uid="{00000000-0005-0000-0000-00007D000000}"/>
    <cellStyle name="표준 2 4" xfId="126" xr:uid="{00000000-0005-0000-0000-00007E000000}"/>
    <cellStyle name="표준 2_OP-PCM-TMP-E001-V1.1_규모산정(템플릿)" xfId="127" xr:uid="{00000000-0005-0000-0000-00007F000000}"/>
    <cellStyle name="표준 3" xfId="128" xr:uid="{00000000-0005-0000-0000-000080000000}"/>
    <cellStyle name="표준 3 2" xfId="129" xr:uid="{00000000-0005-0000-0000-000081000000}"/>
    <cellStyle name="표준 3 3" xfId="130" xr:uid="{00000000-0005-0000-0000-000082000000}"/>
    <cellStyle name="표준 4" xfId="142" xr:uid="{64A7AEF7-7E8E-48A8-A7FF-BB860590C959}"/>
    <cellStyle name="표준 4 2" xfId="131" xr:uid="{00000000-0005-0000-0000-000083000000}"/>
    <cellStyle name="표준 9 2" xfId="132" xr:uid="{00000000-0005-0000-0000-000084000000}"/>
    <cellStyle name="표준_가격제안서(기상DB구축)_050331" xfId="140" xr:uid="{00000000-0005-0000-0000-000085000000}"/>
    <cellStyle name="표준_국민참여_가격제안서_050601" xfId="133" xr:uid="{00000000-0005-0000-0000-000086000000}"/>
    <cellStyle name="표준_업무기능목록(박찬희)" xfId="134" xr:uid="{00000000-0005-0000-0000-000087000000}"/>
    <cellStyle name="표준_행정_건설" xfId="135" xr:uid="{00000000-0005-0000-0000-000088000000}"/>
    <cellStyle name="하이퍼링크 2" xfId="143" xr:uid="{10E80C69-1BF4-4E06-A4FA-A9D97F969D61}"/>
    <cellStyle name="합계" xfId="136" xr:uid="{00000000-0005-0000-0000-000089000000}"/>
    <cellStyle name="합산" xfId="137" xr:uid="{00000000-0005-0000-0000-00008A000000}"/>
    <cellStyle name="화폐기호" xfId="138" xr:uid="{00000000-0005-0000-0000-00008B000000}"/>
    <cellStyle name="화폐기호0" xfId="139" xr:uid="{00000000-0005-0000-0000-00008C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495300</xdr:colOff>
      <xdr:row>1</xdr:row>
      <xdr:rowOff>47625</xdr:rowOff>
    </xdr:from>
    <xdr:to>
      <xdr:col>6</xdr:col>
      <xdr:colOff>29634</xdr:colOff>
      <xdr:row>6</xdr:row>
      <xdr:rowOff>85725</xdr:rowOff>
    </xdr:to>
    <xdr:sp macro="" textlink="">
      <xdr:nvSpPr>
        <xdr:cNvPr id="2" name="Rectangle 2">
          <a:extLst>
            <a:ext uri="{FF2B5EF4-FFF2-40B4-BE49-F238E27FC236}">
              <a16:creationId xmlns:a16="http://schemas.microsoft.com/office/drawing/2014/main" id="{5A9EBD0E-DEF6-468C-A555-6A8DE0FF5B29}"/>
            </a:ext>
          </a:extLst>
        </xdr:cNvPr>
        <xdr:cNvSpPr>
          <a:spLocks noChangeArrowheads="1"/>
        </xdr:cNvSpPr>
      </xdr:nvSpPr>
      <xdr:spPr bwMode="auto">
        <a:xfrm>
          <a:off x="495300" y="257175"/>
          <a:ext cx="6192309" cy="10858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91440" tIns="45720" rIns="91440" bIns="45720" anchor="ctr" upright="1"/>
        <a:lstStyle/>
        <a:p>
          <a:pPr marL="0" marR="0" indent="0" algn="ctr" fontAlgn="base" latinLnBrk="0">
            <a:lnSpc>
              <a:spcPct val="120000"/>
            </a:lnSpc>
            <a:spcBef>
              <a:spcPts val="0"/>
            </a:spcBef>
            <a:spcAft>
              <a:spcPts val="0"/>
            </a:spcAft>
          </a:pPr>
          <a:r>
            <a:rPr lang="ko-KR" altLang="en-US" sz="1600" kern="0" spc="0">
              <a:solidFill>
                <a:srgbClr val="000000"/>
              </a:solidFill>
              <a:effectLst/>
              <a:latin typeface="HY헤드라인M" panose="02030600000101010101" pitchFamily="18" charset="-127"/>
              <a:ea typeface="HY헤드라인M" panose="02030600000101010101" pitchFamily="18" charset="-127"/>
            </a:rPr>
            <a:t>「</a:t>
          </a:r>
          <a:r>
            <a:rPr lang="en-US" altLang="ko-KR" sz="1600" kern="0" spc="0">
              <a:solidFill>
                <a:srgbClr val="000000"/>
              </a:solidFill>
              <a:effectLst/>
              <a:latin typeface="HY헤드라인M" panose="02030600000101010101" pitchFamily="18" charset="-127"/>
              <a:ea typeface="HY헤드라인M" panose="02030600000101010101" pitchFamily="18" charset="-127"/>
            </a:rPr>
            <a:t>2022</a:t>
          </a:r>
          <a:r>
            <a:rPr lang="ko-KR" altLang="en-US" sz="1600" kern="0" spc="0">
              <a:solidFill>
                <a:srgbClr val="000000"/>
              </a:solidFill>
              <a:effectLst/>
              <a:latin typeface="HY헤드라인M" panose="02030600000101010101" pitchFamily="18" charset="-127"/>
              <a:ea typeface="HY헤드라인M" panose="02030600000101010101" pitchFamily="18" charset="-127"/>
            </a:rPr>
            <a:t>년 개인정보 영향평가 사업 대가 산출」</a:t>
          </a:r>
          <a:endParaRPr lang="en-US" altLang="ko-KR" sz="1600" kern="0" spc="0">
            <a:solidFill>
              <a:srgbClr val="000000"/>
            </a:solidFill>
            <a:effectLst/>
            <a:latin typeface="HY헤드라인M" panose="02030600000101010101" pitchFamily="18" charset="-127"/>
            <a:ea typeface="HY헤드라인M" panose="02030600000101010101" pitchFamily="18" charset="-127"/>
          </a:endParaRPr>
        </a:p>
        <a:p>
          <a:pPr marL="0" marR="0" indent="0" algn="ctr" fontAlgn="base" latinLnBrk="0">
            <a:lnSpc>
              <a:spcPct val="120000"/>
            </a:lnSpc>
            <a:spcBef>
              <a:spcPts val="0"/>
            </a:spcBef>
            <a:spcAft>
              <a:spcPts val="0"/>
            </a:spcAft>
          </a:pPr>
          <a:endParaRPr lang="en-US" altLang="ko-KR" sz="500" kern="0" spc="0">
            <a:solidFill>
              <a:srgbClr val="000000"/>
            </a:solidFill>
            <a:effectLst/>
            <a:latin typeface="HY헤드라인M" panose="02030600000101010101" pitchFamily="18" charset="-127"/>
            <a:ea typeface="HY헤드라인M" panose="02030600000101010101" pitchFamily="18" charset="-127"/>
          </a:endParaRPr>
        </a:p>
        <a:p>
          <a:pPr marL="0" marR="0" indent="0" algn="ctr" fontAlgn="base" latinLnBrk="0">
            <a:lnSpc>
              <a:spcPct val="120000"/>
            </a:lnSpc>
            <a:spcBef>
              <a:spcPts val="0"/>
            </a:spcBef>
            <a:spcAft>
              <a:spcPts val="0"/>
            </a:spcAft>
          </a:pPr>
          <a:r>
            <a:rPr lang="ko-KR" altLang="en-US" sz="2400" kern="0" spc="0" baseline="0">
              <a:solidFill>
                <a:srgbClr val="000000"/>
              </a:solidFill>
              <a:effectLst/>
              <a:latin typeface="HY헤드라인M" panose="02030600000101010101" pitchFamily="18" charset="-127"/>
              <a:ea typeface="HY헤드라인M" panose="02030600000101010101" pitchFamily="18" charset="-127"/>
            </a:rPr>
            <a:t>투입 공수 방식</a:t>
          </a:r>
          <a:endParaRPr lang="ko-KR" altLang="en-US" sz="2800" kern="0" spc="-20">
            <a:solidFill>
              <a:srgbClr val="000000"/>
            </a:solidFill>
            <a:effectLst/>
            <a:latin typeface="HY헤드라인M" panose="02030600000101010101" pitchFamily="18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DF813-95D7-47D8-90CB-C30A769BCAA6}">
  <sheetPr>
    <tabColor rgb="FFD3EBFF"/>
    <pageSetUpPr fitToPage="1"/>
  </sheetPr>
  <dimension ref="A1:G39"/>
  <sheetViews>
    <sheetView showGridLines="0" tabSelected="1" view="pageBreakPreview" zoomScaleNormal="100" zoomScaleSheetLayoutView="100" workbookViewId="0">
      <selection activeCell="L17" sqref="L17"/>
    </sheetView>
  </sheetViews>
  <sheetFormatPr defaultRowHeight="16.5"/>
  <cols>
    <col min="1" max="1" width="9" style="27"/>
    <col min="2" max="3" width="5.625" style="27" customWidth="1"/>
    <col min="4" max="4" width="20.625" style="27" customWidth="1"/>
    <col min="5" max="5" width="40.875" style="27" customWidth="1"/>
    <col min="6" max="6" width="5.625" style="27" customWidth="1"/>
    <col min="7" max="16384" width="9" style="27"/>
  </cols>
  <sheetData>
    <row r="1" spans="1:7" ht="16.5" customHeight="1">
      <c r="A1" s="24"/>
      <c r="B1" s="25"/>
      <c r="C1" s="25"/>
      <c r="D1" s="25"/>
      <c r="E1" s="25"/>
      <c r="F1" s="25"/>
      <c r="G1" s="26"/>
    </row>
    <row r="2" spans="1:7" ht="16.5" customHeight="1">
      <c r="A2" s="28"/>
      <c r="G2" s="29"/>
    </row>
    <row r="3" spans="1:7" ht="16.5" customHeight="1">
      <c r="A3" s="28"/>
      <c r="G3" s="29"/>
    </row>
    <row r="4" spans="1:7" ht="16.5" customHeight="1">
      <c r="A4" s="28"/>
      <c r="G4" s="29"/>
    </row>
    <row r="5" spans="1:7" ht="16.5" customHeight="1">
      <c r="A5" s="28"/>
      <c r="G5" s="29"/>
    </row>
    <row r="6" spans="1:7" ht="16.5" customHeight="1">
      <c r="A6" s="28"/>
      <c r="G6" s="29"/>
    </row>
    <row r="7" spans="1:7" ht="16.5" customHeight="1">
      <c r="A7" s="28"/>
      <c r="G7" s="29"/>
    </row>
    <row r="8" spans="1:7" ht="16.5" customHeight="1">
      <c r="A8" s="28"/>
      <c r="G8" s="29"/>
    </row>
    <row r="9" spans="1:7" ht="16.5" customHeight="1">
      <c r="A9" s="28"/>
      <c r="C9" s="30"/>
      <c r="G9" s="29"/>
    </row>
    <row r="10" spans="1:7" ht="16.5" customHeight="1">
      <c r="A10" s="28"/>
      <c r="C10" s="31" t="s">
        <v>70</v>
      </c>
      <c r="D10" s="32" t="s">
        <v>71</v>
      </c>
      <c r="E10" s="33" t="s">
        <v>72</v>
      </c>
      <c r="F10" s="34"/>
      <c r="G10" s="29"/>
    </row>
    <row r="11" spans="1:7" ht="16.5" customHeight="1">
      <c r="A11" s="28"/>
      <c r="C11" s="76" t="s">
        <v>73</v>
      </c>
      <c r="D11" s="76" t="s">
        <v>74</v>
      </c>
      <c r="E11" s="79" t="s">
        <v>82</v>
      </c>
      <c r="F11" s="34"/>
      <c r="G11" s="29"/>
    </row>
    <row r="12" spans="1:7" ht="16.5" customHeight="1">
      <c r="A12" s="28"/>
      <c r="C12" s="77"/>
      <c r="D12" s="77"/>
      <c r="E12" s="80"/>
      <c r="F12" s="34"/>
      <c r="G12" s="29"/>
    </row>
    <row r="13" spans="1:7" ht="16.5" customHeight="1">
      <c r="A13" s="28"/>
      <c r="C13" s="77"/>
      <c r="D13" s="77"/>
      <c r="E13" s="80"/>
      <c r="F13" s="34"/>
      <c r="G13" s="29"/>
    </row>
    <row r="14" spans="1:7" ht="16.5" customHeight="1">
      <c r="A14" s="28"/>
      <c r="C14" s="78"/>
      <c r="D14" s="78"/>
      <c r="E14" s="81"/>
      <c r="F14" s="34"/>
      <c r="G14" s="29"/>
    </row>
    <row r="15" spans="1:7" ht="16.5" customHeight="1">
      <c r="A15" s="28"/>
      <c r="C15" s="50">
        <v>1</v>
      </c>
      <c r="D15" s="51" t="s">
        <v>75</v>
      </c>
      <c r="E15" s="82" t="s">
        <v>58</v>
      </c>
      <c r="F15" s="35"/>
      <c r="G15" s="29"/>
    </row>
    <row r="16" spans="1:7" ht="16.5" customHeight="1">
      <c r="A16" s="28"/>
      <c r="C16" s="50"/>
      <c r="D16" s="71"/>
      <c r="E16" s="83"/>
      <c r="F16" s="35"/>
      <c r="G16" s="29"/>
    </row>
    <row r="17" spans="1:7" ht="16.5" customHeight="1">
      <c r="A17" s="28"/>
      <c r="C17" s="50">
        <v>2</v>
      </c>
      <c r="D17" s="51" t="s">
        <v>80</v>
      </c>
      <c r="E17" s="72">
        <v>1.4</v>
      </c>
      <c r="F17" s="35"/>
      <c r="G17" s="29"/>
    </row>
    <row r="18" spans="1:7" ht="16.5" customHeight="1">
      <c r="A18" s="28"/>
      <c r="C18" s="50"/>
      <c r="D18" s="71"/>
      <c r="E18" s="73"/>
      <c r="F18" s="35"/>
      <c r="G18" s="29"/>
    </row>
    <row r="19" spans="1:7" ht="16.5" customHeight="1">
      <c r="A19" s="28"/>
      <c r="C19" s="50">
        <v>3</v>
      </c>
      <c r="D19" s="51" t="s">
        <v>81</v>
      </c>
      <c r="E19" s="53">
        <v>0.2</v>
      </c>
      <c r="F19" s="35"/>
      <c r="G19" s="29"/>
    </row>
    <row r="20" spans="1:7" ht="16.5" customHeight="1">
      <c r="A20" s="28"/>
      <c r="C20" s="74"/>
      <c r="D20" s="71"/>
      <c r="E20" s="75"/>
      <c r="F20" s="35"/>
      <c r="G20" s="29"/>
    </row>
    <row r="21" spans="1:7" ht="16.5" customHeight="1">
      <c r="A21" s="28"/>
      <c r="C21" s="50">
        <v>4</v>
      </c>
      <c r="D21" s="51" t="s">
        <v>83</v>
      </c>
      <c r="E21" s="53" t="s">
        <v>85</v>
      </c>
      <c r="F21" s="35"/>
      <c r="G21" s="29"/>
    </row>
    <row r="22" spans="1:7" ht="16.5" customHeight="1">
      <c r="A22" s="28"/>
      <c r="C22" s="50"/>
      <c r="D22" s="52"/>
      <c r="E22" s="54"/>
      <c r="F22" s="35"/>
      <c r="G22" s="29"/>
    </row>
    <row r="23" spans="1:7" ht="16.5" customHeight="1">
      <c r="A23" s="28"/>
      <c r="C23" s="36"/>
      <c r="D23" s="37"/>
      <c r="E23" s="35"/>
      <c r="F23" s="35"/>
      <c r="G23" s="29"/>
    </row>
    <row r="24" spans="1:7" ht="16.5" customHeight="1">
      <c r="A24" s="28"/>
      <c r="C24" s="36"/>
      <c r="D24" s="37"/>
      <c r="E24" s="35"/>
      <c r="F24" s="35"/>
      <c r="G24" s="29"/>
    </row>
    <row r="25" spans="1:7" ht="16.5" customHeight="1">
      <c r="A25" s="28"/>
      <c r="C25" s="58" t="s">
        <v>76</v>
      </c>
      <c r="D25" s="59"/>
      <c r="E25" s="60"/>
      <c r="F25" s="35"/>
      <c r="G25" s="29"/>
    </row>
    <row r="26" spans="1:7" ht="16.5" customHeight="1">
      <c r="A26" s="28"/>
      <c r="C26" s="55">
        <f>투입공수방식!D51</f>
        <v>51985137.600000001</v>
      </c>
      <c r="D26" s="56"/>
      <c r="E26" s="57"/>
      <c r="F26" s="35"/>
      <c r="G26" s="29"/>
    </row>
    <row r="27" spans="1:7" ht="16.5" customHeight="1">
      <c r="A27" s="28"/>
      <c r="C27" s="38"/>
      <c r="D27" s="38"/>
      <c r="E27" s="38"/>
      <c r="F27" s="35"/>
      <c r="G27" s="29"/>
    </row>
    <row r="28" spans="1:7" ht="16.5" customHeight="1">
      <c r="A28" s="28"/>
      <c r="C28" s="58" t="s">
        <v>77</v>
      </c>
      <c r="D28" s="59"/>
      <c r="E28" s="60"/>
      <c r="F28" s="35"/>
      <c r="G28" s="29"/>
    </row>
    <row r="29" spans="1:7" ht="16.5" customHeight="1">
      <c r="A29" s="28"/>
      <c r="C29" s="55">
        <f>C26*0.1</f>
        <v>5198513.7600000007</v>
      </c>
      <c r="D29" s="56"/>
      <c r="E29" s="57"/>
      <c r="F29" s="35"/>
      <c r="G29" s="29"/>
    </row>
    <row r="30" spans="1:7" ht="16.5" customHeight="1">
      <c r="A30" s="28"/>
      <c r="C30" s="38"/>
      <c r="D30" s="38"/>
      <c r="E30" s="38"/>
      <c r="F30" s="35"/>
      <c r="G30" s="29"/>
    </row>
    <row r="31" spans="1:7" ht="16.5" customHeight="1">
      <c r="A31" s="28"/>
      <c r="C31" s="58" t="s">
        <v>78</v>
      </c>
      <c r="D31" s="59"/>
      <c r="E31" s="60"/>
      <c r="F31" s="35"/>
      <c r="G31" s="29"/>
    </row>
    <row r="32" spans="1:7" ht="16.5" customHeight="1">
      <c r="A32" s="28"/>
      <c r="C32" s="61">
        <f>C26+C29</f>
        <v>57183651.359999999</v>
      </c>
      <c r="D32" s="62"/>
      <c r="E32" s="63"/>
      <c r="F32" s="35"/>
      <c r="G32" s="29"/>
    </row>
    <row r="33" spans="1:7" ht="16.5" customHeight="1">
      <c r="A33" s="28"/>
      <c r="C33" s="64"/>
      <c r="D33" s="65"/>
      <c r="E33" s="66"/>
      <c r="F33" s="35"/>
      <c r="G33" s="29"/>
    </row>
    <row r="34" spans="1:7" ht="16.5" customHeight="1">
      <c r="A34" s="28"/>
      <c r="C34" s="67"/>
      <c r="D34" s="68"/>
      <c r="E34" s="69"/>
      <c r="F34" s="35"/>
      <c r="G34" s="29"/>
    </row>
    <row r="35" spans="1:7" ht="16.5" customHeight="1">
      <c r="A35" s="28"/>
      <c r="C35" s="36"/>
      <c r="D35" s="37"/>
      <c r="E35" s="35"/>
      <c r="F35" s="35"/>
      <c r="G35" s="29"/>
    </row>
    <row r="36" spans="1:7" ht="16.5" customHeight="1">
      <c r="A36" s="28"/>
      <c r="C36" s="70" t="s">
        <v>79</v>
      </c>
      <c r="D36" s="59"/>
      <c r="E36" s="60"/>
      <c r="F36" s="35"/>
      <c r="G36" s="29"/>
    </row>
    <row r="37" spans="1:7" ht="16.5" customHeight="1" thickBot="1">
      <c r="A37" s="39"/>
      <c r="B37" s="40"/>
      <c r="C37" s="40"/>
      <c r="D37" s="40"/>
      <c r="E37" s="40"/>
      <c r="F37" s="40"/>
      <c r="G37" s="41"/>
    </row>
    <row r="39" spans="1:7" ht="16.5" customHeight="1"/>
  </sheetData>
  <mergeCells count="22">
    <mergeCell ref="C11:C14"/>
    <mergeCell ref="D11:D14"/>
    <mergeCell ref="E11:E14"/>
    <mergeCell ref="C15:C16"/>
    <mergeCell ref="D15:D16"/>
    <mergeCell ref="E15:E16"/>
    <mergeCell ref="C17:C18"/>
    <mergeCell ref="D17:D18"/>
    <mergeCell ref="E17:E18"/>
    <mergeCell ref="C19:C20"/>
    <mergeCell ref="D19:D20"/>
    <mergeCell ref="E19:E20"/>
    <mergeCell ref="C32:E34"/>
    <mergeCell ref="C36:E36"/>
    <mergeCell ref="C25:E25"/>
    <mergeCell ref="C26:E26"/>
    <mergeCell ref="C28:E28"/>
    <mergeCell ref="C21:C22"/>
    <mergeCell ref="D21:D22"/>
    <mergeCell ref="E21:E22"/>
    <mergeCell ref="C29:E29"/>
    <mergeCell ref="C31:E31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9" pageOrder="overThenDown" orientation="landscape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5EA70DD5-ACEC-4EC9-9A6F-4DA26CEDA735}">
          <x14:formula1>
            <xm:f>투입공수방식!$J$3:$J$4</xm:f>
          </x14:formula1>
          <xm:sqref>E15:E16</xm:sqref>
        </x14:dataValidation>
        <x14:dataValidation type="list" allowBlank="1" showInputMessage="1" showErrorMessage="1" xr:uid="{DC493DE4-8AB1-4F2A-8B7A-573BCECD93CB}">
          <x14:formula1>
            <xm:f>투입공수방식!$J$6:$J$8</xm:f>
          </x14:formula1>
          <xm:sqref>E17:E18</xm:sqref>
        </x14:dataValidation>
        <x14:dataValidation type="list" allowBlank="1" showInputMessage="1" showErrorMessage="1" xr:uid="{2185522B-9675-4B6C-96AB-C512B2FF26F8}">
          <x14:formula1>
            <xm:f>투입공수방식!$K$6:$K$10</xm:f>
          </x14:formula1>
          <xm:sqref>E19:E20</xm:sqref>
        </x14:dataValidation>
        <x14:dataValidation type="list" allowBlank="1" showInputMessage="1" showErrorMessage="1" xr:uid="{254B8A4B-B147-4E9B-B972-1F4A8187B5CC}">
          <x14:formula1>
            <xm:f>투입공수방식!$M$2:$M$4</xm:f>
          </x14:formula1>
          <xm:sqref>E21:E22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91588-C747-4FDC-A25E-AC31A30EBBC2}">
  <dimension ref="B1:N53"/>
  <sheetViews>
    <sheetView showGridLines="0" topLeftCell="A7" zoomScale="90" zoomScaleNormal="90" workbookViewId="0">
      <selection activeCell="R26" sqref="R26"/>
    </sheetView>
  </sheetViews>
  <sheetFormatPr defaultRowHeight="13.5"/>
  <cols>
    <col min="1" max="1" width="2" customWidth="1"/>
    <col min="2" max="2" width="11.625" customWidth="1"/>
    <col min="3" max="3" width="22.25" customWidth="1"/>
    <col min="4" max="5" width="19.875" customWidth="1"/>
    <col min="6" max="6" width="12.625" bestFit="1" customWidth="1"/>
    <col min="7" max="7" width="13.875" bestFit="1" customWidth="1"/>
    <col min="9" max="10" width="11.625" hidden="1" customWidth="1"/>
    <col min="11" max="12" width="9" hidden="1" customWidth="1"/>
    <col min="13" max="13" width="11.625" hidden="1" customWidth="1"/>
    <col min="14" max="15" width="0" hidden="1" customWidth="1"/>
  </cols>
  <sheetData>
    <row r="1" spans="2:14" ht="26.25" customHeight="1">
      <c r="B1" s="85" t="s">
        <v>15</v>
      </c>
      <c r="C1" s="86"/>
      <c r="D1" s="86"/>
      <c r="E1" s="86"/>
      <c r="F1" s="86"/>
      <c r="G1" s="87"/>
    </row>
    <row r="2" spans="2:14" ht="16.5">
      <c r="B2" s="88"/>
      <c r="C2" s="89"/>
      <c r="D2" s="89"/>
      <c r="E2" s="89"/>
      <c r="F2" s="89"/>
      <c r="G2" s="90"/>
      <c r="J2" t="s">
        <v>52</v>
      </c>
      <c r="K2" t="s">
        <v>53</v>
      </c>
      <c r="M2" t="s">
        <v>86</v>
      </c>
      <c r="N2">
        <v>1</v>
      </c>
    </row>
    <row r="3" spans="2:14" ht="16.5">
      <c r="B3" s="117" t="s">
        <v>16</v>
      </c>
      <c r="C3" s="118"/>
      <c r="D3" s="118"/>
      <c r="E3" s="118"/>
      <c r="F3" s="118"/>
      <c r="G3" s="119"/>
      <c r="J3" t="s">
        <v>59</v>
      </c>
      <c r="K3" s="17">
        <v>2.5</v>
      </c>
      <c r="M3" t="s">
        <v>87</v>
      </c>
      <c r="N3">
        <v>2</v>
      </c>
    </row>
    <row r="4" spans="2:14" ht="16.5" customHeight="1">
      <c r="B4" s="102" t="s">
        <v>14</v>
      </c>
      <c r="C4" s="102"/>
      <c r="D4" s="93" t="s">
        <v>46</v>
      </c>
      <c r="E4" s="120"/>
      <c r="F4" s="120"/>
      <c r="G4" s="94"/>
      <c r="J4" t="s">
        <v>60</v>
      </c>
      <c r="K4" s="17">
        <v>3</v>
      </c>
      <c r="M4" t="s">
        <v>88</v>
      </c>
      <c r="N4">
        <v>3</v>
      </c>
    </row>
    <row r="5" spans="2:14" ht="32.25" customHeight="1">
      <c r="B5" s="6" t="s">
        <v>2</v>
      </c>
      <c r="C5" s="6" t="s">
        <v>3</v>
      </c>
      <c r="D5" s="6" t="s">
        <v>17</v>
      </c>
      <c r="E5" s="6" t="s">
        <v>18</v>
      </c>
      <c r="F5" s="6" t="s">
        <v>48</v>
      </c>
      <c r="G5" s="6" t="s">
        <v>54</v>
      </c>
      <c r="J5" t="s">
        <v>61</v>
      </c>
      <c r="K5" s="9">
        <f>G25</f>
        <v>0</v>
      </c>
    </row>
    <row r="6" spans="2:14" ht="16.5" customHeight="1">
      <c r="B6" s="131" t="s">
        <v>40</v>
      </c>
      <c r="C6" s="12" t="s">
        <v>22</v>
      </c>
      <c r="D6" s="12">
        <v>2</v>
      </c>
      <c r="E6" s="12">
        <v>2</v>
      </c>
      <c r="F6" s="2"/>
      <c r="G6" s="13">
        <f>(IF(F6="O",1,0))*E6</f>
        <v>0</v>
      </c>
      <c r="J6" s="19">
        <v>1.4</v>
      </c>
      <c r="K6" s="19">
        <v>0.2</v>
      </c>
    </row>
    <row r="7" spans="2:14" ht="16.5" customHeight="1">
      <c r="B7" s="131"/>
      <c r="C7" s="12" t="s">
        <v>23</v>
      </c>
      <c r="D7" s="12">
        <v>1</v>
      </c>
      <c r="E7" s="12">
        <v>1</v>
      </c>
      <c r="F7" s="2"/>
      <c r="G7" s="13">
        <f>(IF(F7="O",1,0))*E7</f>
        <v>0</v>
      </c>
      <c r="J7" s="19">
        <v>1.45</v>
      </c>
      <c r="K7" s="19">
        <v>0.25</v>
      </c>
    </row>
    <row r="8" spans="2:14" ht="16.5" customHeight="1">
      <c r="B8" s="131" t="s">
        <v>41</v>
      </c>
      <c r="C8" s="12" t="s">
        <v>24</v>
      </c>
      <c r="D8" s="12">
        <v>2</v>
      </c>
      <c r="E8" s="12">
        <v>3</v>
      </c>
      <c r="F8" s="2"/>
      <c r="G8" s="13">
        <f t="shared" ref="G8:G23" si="0">(IF(F8="O",1,0))*E8</f>
        <v>0</v>
      </c>
      <c r="J8" s="19">
        <v>1.5</v>
      </c>
      <c r="K8" s="19">
        <v>0.3</v>
      </c>
    </row>
    <row r="9" spans="2:14" ht="16.5">
      <c r="B9" s="131"/>
      <c r="C9" s="12" t="s">
        <v>25</v>
      </c>
      <c r="D9" s="12">
        <v>2</v>
      </c>
      <c r="E9" s="12">
        <v>2</v>
      </c>
      <c r="F9" s="2"/>
      <c r="G9" s="13">
        <f t="shared" si="0"/>
        <v>0</v>
      </c>
      <c r="K9" s="19">
        <v>0.35</v>
      </c>
    </row>
    <row r="10" spans="2:14" ht="16.5">
      <c r="B10" s="131"/>
      <c r="C10" s="12" t="s">
        <v>26</v>
      </c>
      <c r="D10" s="12">
        <v>3</v>
      </c>
      <c r="E10" s="12">
        <v>3</v>
      </c>
      <c r="F10" s="2"/>
      <c r="G10" s="13">
        <f t="shared" si="0"/>
        <v>0</v>
      </c>
      <c r="K10" s="19">
        <v>0.4</v>
      </c>
    </row>
    <row r="11" spans="2:14" ht="16.5" customHeight="1">
      <c r="B11" s="131" t="s">
        <v>42</v>
      </c>
      <c r="C11" s="12" t="s">
        <v>27</v>
      </c>
      <c r="D11" s="12">
        <v>4</v>
      </c>
      <c r="E11" s="12">
        <v>6</v>
      </c>
      <c r="F11" s="2"/>
      <c r="G11" s="13">
        <f t="shared" si="0"/>
        <v>0</v>
      </c>
    </row>
    <row r="12" spans="2:14" ht="16.5" customHeight="1">
      <c r="B12" s="131"/>
      <c r="C12" s="12" t="s">
        <v>28</v>
      </c>
      <c r="D12" s="12">
        <v>3</v>
      </c>
      <c r="E12" s="12">
        <v>4</v>
      </c>
      <c r="F12" s="2"/>
      <c r="G12" s="13">
        <f t="shared" si="0"/>
        <v>0</v>
      </c>
      <c r="K12" s="46"/>
    </row>
    <row r="13" spans="2:14" ht="16.5" customHeight="1">
      <c r="B13" s="131"/>
      <c r="C13" s="12" t="s">
        <v>29</v>
      </c>
      <c r="D13" s="12">
        <v>4</v>
      </c>
      <c r="E13" s="12">
        <v>5</v>
      </c>
      <c r="F13" s="2"/>
      <c r="G13" s="13">
        <f t="shared" si="0"/>
        <v>0</v>
      </c>
      <c r="K13" s="46"/>
    </row>
    <row r="14" spans="2:14" ht="16.5" customHeight="1">
      <c r="B14" s="131"/>
      <c r="C14" s="12" t="s">
        <v>30</v>
      </c>
      <c r="D14" s="12">
        <v>2</v>
      </c>
      <c r="E14" s="12">
        <v>2</v>
      </c>
      <c r="F14" s="2"/>
      <c r="G14" s="13">
        <f t="shared" si="0"/>
        <v>0</v>
      </c>
    </row>
    <row r="15" spans="2:14" ht="16.5" customHeight="1">
      <c r="B15" s="131" t="s">
        <v>43</v>
      </c>
      <c r="C15" s="12" t="s">
        <v>31</v>
      </c>
      <c r="D15" s="12">
        <v>4</v>
      </c>
      <c r="E15" s="12">
        <v>5</v>
      </c>
      <c r="F15" s="2"/>
      <c r="G15" s="13">
        <f t="shared" si="0"/>
        <v>0</v>
      </c>
    </row>
    <row r="16" spans="2:14" ht="16.5" customHeight="1">
      <c r="B16" s="131"/>
      <c r="C16" s="12" t="s">
        <v>32</v>
      </c>
      <c r="D16" s="12">
        <v>6</v>
      </c>
      <c r="E16" s="12">
        <v>8</v>
      </c>
      <c r="F16" s="2"/>
      <c r="G16" s="13">
        <f t="shared" si="0"/>
        <v>0</v>
      </c>
    </row>
    <row r="17" spans="2:7" ht="16.5" customHeight="1">
      <c r="B17" s="131"/>
      <c r="C17" s="12" t="s">
        <v>33</v>
      </c>
      <c r="D17" s="12">
        <v>3</v>
      </c>
      <c r="E17" s="12">
        <v>4</v>
      </c>
      <c r="F17" s="2"/>
      <c r="G17" s="13">
        <f t="shared" si="0"/>
        <v>0</v>
      </c>
    </row>
    <row r="18" spans="2:7" ht="16.5" customHeight="1">
      <c r="B18" s="131"/>
      <c r="C18" s="12" t="s">
        <v>34</v>
      </c>
      <c r="D18" s="12">
        <v>2</v>
      </c>
      <c r="E18" s="12">
        <v>2</v>
      </c>
      <c r="F18" s="2"/>
      <c r="G18" s="13">
        <f t="shared" si="0"/>
        <v>0</v>
      </c>
    </row>
    <row r="19" spans="2:7" ht="16.5" customHeight="1">
      <c r="B19" s="131" t="s">
        <v>44</v>
      </c>
      <c r="C19" s="12" t="s">
        <v>35</v>
      </c>
      <c r="D19" s="12">
        <v>2</v>
      </c>
      <c r="E19" s="12">
        <v>2</v>
      </c>
      <c r="F19" s="2"/>
      <c r="G19" s="13">
        <f t="shared" si="0"/>
        <v>0</v>
      </c>
    </row>
    <row r="20" spans="2:7" ht="16.5" customHeight="1">
      <c r="B20" s="131"/>
      <c r="C20" s="12" t="s">
        <v>36</v>
      </c>
      <c r="D20" s="12">
        <v>3</v>
      </c>
      <c r="E20" s="12">
        <v>3</v>
      </c>
      <c r="F20" s="2"/>
      <c r="G20" s="13">
        <f t="shared" si="0"/>
        <v>0</v>
      </c>
    </row>
    <row r="21" spans="2:7" ht="16.5" customHeight="1">
      <c r="B21" s="131" t="s">
        <v>45</v>
      </c>
      <c r="C21" s="12" t="s">
        <v>37</v>
      </c>
      <c r="D21" s="12">
        <v>4</v>
      </c>
      <c r="E21" s="12">
        <v>5</v>
      </c>
      <c r="F21" s="2"/>
      <c r="G21" s="13">
        <f t="shared" si="0"/>
        <v>0</v>
      </c>
    </row>
    <row r="22" spans="2:7" ht="16.5" customHeight="1">
      <c r="B22" s="131"/>
      <c r="C22" s="12" t="s">
        <v>38</v>
      </c>
      <c r="D22" s="12">
        <v>2</v>
      </c>
      <c r="E22" s="12">
        <v>2</v>
      </c>
      <c r="F22" s="2"/>
      <c r="G22" s="13">
        <f t="shared" si="0"/>
        <v>0</v>
      </c>
    </row>
    <row r="23" spans="2:7" ht="16.5" customHeight="1">
      <c r="B23" s="3" t="s">
        <v>4</v>
      </c>
      <c r="C23" s="12" t="s">
        <v>39</v>
      </c>
      <c r="D23" s="12">
        <v>1</v>
      </c>
      <c r="E23" s="12">
        <v>1</v>
      </c>
      <c r="F23" s="2"/>
      <c r="G23" s="13">
        <f t="shared" si="0"/>
        <v>0</v>
      </c>
    </row>
    <row r="24" spans="2:7" ht="16.5">
      <c r="B24" s="127" t="s">
        <v>19</v>
      </c>
      <c r="C24" s="127"/>
      <c r="D24" s="14">
        <f>SUM(D6:D23)</f>
        <v>50</v>
      </c>
      <c r="E24" s="14">
        <f>SUM(E6:E23)</f>
        <v>60</v>
      </c>
      <c r="F24" s="121"/>
      <c r="G24" s="14">
        <f>SUM(G6:G23)</f>
        <v>0</v>
      </c>
    </row>
    <row r="25" spans="2:7" ht="16.5">
      <c r="B25" s="84" t="s">
        <v>47</v>
      </c>
      <c r="C25" s="84"/>
      <c r="D25" s="15">
        <f>D24/20</f>
        <v>2.5</v>
      </c>
      <c r="E25" s="16">
        <f>E24/20</f>
        <v>3</v>
      </c>
      <c r="F25" s="122"/>
      <c r="G25" s="14">
        <f>G24/20</f>
        <v>0</v>
      </c>
    </row>
    <row r="26" spans="2:7" ht="38.25" customHeight="1">
      <c r="B26" s="101" t="s">
        <v>57</v>
      </c>
      <c r="C26" s="101"/>
      <c r="D26" s="124" t="str">
        <f>'산출 계산기'!E15</f>
        <v>구축시스템</v>
      </c>
      <c r="E26" s="125"/>
      <c r="F26" s="123"/>
      <c r="G26" s="18"/>
    </row>
    <row r="27" spans="2:7" ht="16.5">
      <c r="B27" s="10" t="s">
        <v>0</v>
      </c>
      <c r="C27" s="11"/>
      <c r="D27" s="128"/>
      <c r="E27" s="129"/>
      <c r="F27" s="130"/>
    </row>
    <row r="28" spans="2:7" ht="33">
      <c r="B28" s="102" t="s">
        <v>1</v>
      </c>
      <c r="C28" s="102"/>
      <c r="D28" s="103" t="s">
        <v>51</v>
      </c>
      <c r="E28" s="103"/>
      <c r="F28" s="7" t="s">
        <v>49</v>
      </c>
      <c r="G28" s="7" t="s">
        <v>7</v>
      </c>
    </row>
    <row r="29" spans="2:7" ht="33" customHeight="1">
      <c r="B29" s="104" t="s">
        <v>50</v>
      </c>
      <c r="C29" s="104"/>
      <c r="D29" s="105">
        <v>7220158</v>
      </c>
      <c r="E29" s="105"/>
      <c r="F29" s="1">
        <f>VLOOKUP(D26,$J$3:$K$5,2,FALSE)</f>
        <v>2.5</v>
      </c>
      <c r="G29" s="20">
        <f>D29*F29</f>
        <v>18050395</v>
      </c>
    </row>
    <row r="30" spans="2:7" ht="16.5" customHeight="1">
      <c r="B30" s="107"/>
      <c r="C30" s="107"/>
      <c r="D30" s="107"/>
      <c r="E30" s="107"/>
      <c r="F30" s="111"/>
      <c r="G30" s="112"/>
    </row>
    <row r="31" spans="2:7" ht="30" customHeight="1">
      <c r="B31" s="108" t="s">
        <v>55</v>
      </c>
      <c r="C31" s="108"/>
      <c r="D31" s="21" t="s">
        <v>62</v>
      </c>
      <c r="E31" s="42">
        <f>'산출 계산기'!E17</f>
        <v>1.4</v>
      </c>
      <c r="F31" s="132">
        <f>$G$29*E31</f>
        <v>25270553</v>
      </c>
      <c r="G31" s="133"/>
    </row>
    <row r="32" spans="2:7" ht="30" customHeight="1">
      <c r="B32" s="108" t="s">
        <v>56</v>
      </c>
      <c r="C32" s="108"/>
      <c r="D32" s="21" t="s">
        <v>63</v>
      </c>
      <c r="E32" s="42">
        <f>'산출 계산기'!E19</f>
        <v>0.2</v>
      </c>
      <c r="F32" s="132">
        <f>($G$29+$F$31)*E32</f>
        <v>8664189.5999999996</v>
      </c>
      <c r="G32" s="133"/>
    </row>
    <row r="33" spans="2:6" ht="16.5">
      <c r="B33" s="106" t="s">
        <v>64</v>
      </c>
      <c r="C33" s="106"/>
      <c r="D33" s="106"/>
      <c r="E33" s="106"/>
      <c r="F33" s="106"/>
    </row>
    <row r="34" spans="2:6" ht="16.5">
      <c r="B34" s="107" t="s">
        <v>65</v>
      </c>
      <c r="C34" s="107"/>
      <c r="D34" s="107"/>
      <c r="E34" s="107"/>
      <c r="F34" s="107"/>
    </row>
    <row r="35" spans="2:6" ht="16.5" customHeight="1">
      <c r="B35" s="98"/>
      <c r="C35" s="99"/>
      <c r="D35" s="99"/>
      <c r="E35" s="99"/>
      <c r="F35" s="100"/>
    </row>
    <row r="36" spans="2:6" ht="16.5" customHeight="1">
      <c r="B36" s="108" t="s">
        <v>84</v>
      </c>
      <c r="C36" s="108"/>
      <c r="D36" s="44"/>
      <c r="E36" s="42" t="str">
        <f>'산출 계산기'!E21</f>
        <v>1개월</v>
      </c>
      <c r="F36" s="47">
        <f>VLOOKUP(E36,$M$2:$N$4,2,FALSE)</f>
        <v>1</v>
      </c>
    </row>
    <row r="37" spans="2:6" ht="16.5" customHeight="1">
      <c r="B37" s="43"/>
      <c r="C37" s="44"/>
      <c r="D37" s="44"/>
      <c r="E37" s="44"/>
      <c r="F37" s="45"/>
    </row>
    <row r="38" spans="2:6" ht="16.5" customHeight="1">
      <c r="B38" s="43"/>
      <c r="C38" s="44"/>
      <c r="D38" s="44"/>
      <c r="E38" s="44"/>
      <c r="F38" s="45"/>
    </row>
    <row r="39" spans="2:6" ht="16.5">
      <c r="B39" s="4" t="s">
        <v>5</v>
      </c>
      <c r="C39" s="95"/>
      <c r="D39" s="96"/>
      <c r="E39" s="96"/>
      <c r="F39" s="97"/>
    </row>
    <row r="40" spans="2:6" ht="32.25" customHeight="1">
      <c r="B40" s="102" t="s">
        <v>1</v>
      </c>
      <c r="C40" s="102"/>
      <c r="D40" s="93" t="s">
        <v>6</v>
      </c>
      <c r="E40" s="94"/>
      <c r="F40" s="6" t="s">
        <v>19</v>
      </c>
    </row>
    <row r="41" spans="2:6" ht="16.5" customHeight="1">
      <c r="B41" s="108" t="s">
        <v>67</v>
      </c>
      <c r="C41" s="108"/>
      <c r="D41" s="126"/>
      <c r="E41" s="126"/>
      <c r="F41" s="8"/>
    </row>
    <row r="42" spans="2:6" ht="16.5" customHeight="1">
      <c r="B42" s="108" t="s">
        <v>68</v>
      </c>
      <c r="C42" s="108"/>
      <c r="D42" s="91"/>
      <c r="E42" s="92"/>
      <c r="F42" s="8"/>
    </row>
    <row r="43" spans="2:6" ht="16.5" customHeight="1">
      <c r="B43" s="108" t="s">
        <v>69</v>
      </c>
      <c r="C43" s="108"/>
      <c r="D43" s="91"/>
      <c r="E43" s="92"/>
      <c r="F43" s="8"/>
    </row>
    <row r="44" spans="2:6" ht="16.5" customHeight="1">
      <c r="B44" s="107" t="s">
        <v>11</v>
      </c>
      <c r="C44" s="107"/>
      <c r="D44" s="107"/>
      <c r="E44" s="107"/>
      <c r="F44" s="22">
        <f>SUM(F41:F43)</f>
        <v>0</v>
      </c>
    </row>
    <row r="45" spans="2:6" ht="16.5">
      <c r="B45" s="4" t="s">
        <v>66</v>
      </c>
      <c r="C45" s="95"/>
      <c r="D45" s="96"/>
      <c r="E45" s="96"/>
      <c r="F45" s="97"/>
    </row>
    <row r="46" spans="2:6" ht="32.25" customHeight="1">
      <c r="B46" s="102" t="s">
        <v>1</v>
      </c>
      <c r="C46" s="102"/>
      <c r="D46" s="93" t="s">
        <v>6</v>
      </c>
      <c r="E46" s="94"/>
      <c r="F46" s="6" t="s">
        <v>21</v>
      </c>
    </row>
    <row r="47" spans="2:6" ht="20.100000000000001" customHeight="1">
      <c r="B47" s="116" t="s">
        <v>7</v>
      </c>
      <c r="C47" s="116"/>
      <c r="D47" s="134"/>
      <c r="E47" s="135"/>
      <c r="F47" s="23">
        <f>$G$29</f>
        <v>18050395</v>
      </c>
    </row>
    <row r="48" spans="2:6" ht="20.100000000000001" customHeight="1">
      <c r="B48" s="116" t="s">
        <v>8</v>
      </c>
      <c r="C48" s="116"/>
      <c r="D48" s="134"/>
      <c r="E48" s="135"/>
      <c r="F48" s="23">
        <f>$F$31</f>
        <v>25270553</v>
      </c>
    </row>
    <row r="49" spans="2:6" ht="20.100000000000001" customHeight="1">
      <c r="B49" s="116" t="s">
        <v>9</v>
      </c>
      <c r="C49" s="116"/>
      <c r="D49" s="134"/>
      <c r="E49" s="135"/>
      <c r="F49" s="23">
        <f>$F$32</f>
        <v>8664189.5999999996</v>
      </c>
    </row>
    <row r="50" spans="2:6" ht="20.100000000000001" customHeight="1">
      <c r="B50" s="116" t="s">
        <v>10</v>
      </c>
      <c r="C50" s="116"/>
      <c r="D50" s="134"/>
      <c r="E50" s="135"/>
      <c r="F50" s="5">
        <f>F44</f>
        <v>0</v>
      </c>
    </row>
    <row r="51" spans="2:6" ht="20.100000000000001" customHeight="1">
      <c r="B51" s="111" t="s">
        <v>12</v>
      </c>
      <c r="C51" s="112"/>
      <c r="D51" s="113">
        <f>SUM(F47:F50)*F36</f>
        <v>51985137.600000001</v>
      </c>
      <c r="E51" s="114"/>
      <c r="F51" s="115"/>
    </row>
    <row r="52" spans="2:6" ht="20.100000000000001" customHeight="1">
      <c r="B52" s="111" t="s">
        <v>13</v>
      </c>
      <c r="C52" s="112"/>
      <c r="D52" s="113">
        <f>$D$51*1.1</f>
        <v>57183651.360000007</v>
      </c>
      <c r="E52" s="114"/>
      <c r="F52" s="115"/>
    </row>
    <row r="53" spans="2:6" ht="42.75" customHeight="1">
      <c r="B53" s="109" t="s">
        <v>20</v>
      </c>
      <c r="C53" s="110"/>
      <c r="D53" s="110"/>
      <c r="E53" s="110"/>
      <c r="F53" s="110"/>
    </row>
  </sheetData>
  <sheetProtection selectLockedCells="1"/>
  <mergeCells count="57">
    <mergeCell ref="C45:F45"/>
    <mergeCell ref="D47:E47"/>
    <mergeCell ref="D48:E48"/>
    <mergeCell ref="D49:E49"/>
    <mergeCell ref="D50:E50"/>
    <mergeCell ref="B30:E30"/>
    <mergeCell ref="F30:G30"/>
    <mergeCell ref="F31:G31"/>
    <mergeCell ref="F32:G32"/>
    <mergeCell ref="B44:E44"/>
    <mergeCell ref="B32:C32"/>
    <mergeCell ref="B31:C31"/>
    <mergeCell ref="B43:C43"/>
    <mergeCell ref="B36:C36"/>
    <mergeCell ref="B3:G3"/>
    <mergeCell ref="D4:G4"/>
    <mergeCell ref="F24:F26"/>
    <mergeCell ref="D26:E26"/>
    <mergeCell ref="B42:C42"/>
    <mergeCell ref="D41:E41"/>
    <mergeCell ref="D42:E42"/>
    <mergeCell ref="B24:C24"/>
    <mergeCell ref="D27:F27"/>
    <mergeCell ref="B4:C4"/>
    <mergeCell ref="B6:B7"/>
    <mergeCell ref="B8:B10"/>
    <mergeCell ref="B11:B14"/>
    <mergeCell ref="B15:B18"/>
    <mergeCell ref="B19:B20"/>
    <mergeCell ref="B21:B22"/>
    <mergeCell ref="B53:F53"/>
    <mergeCell ref="D46:E46"/>
    <mergeCell ref="B51:C51"/>
    <mergeCell ref="B52:C52"/>
    <mergeCell ref="D51:F51"/>
    <mergeCell ref="D52:F52"/>
    <mergeCell ref="B46:C46"/>
    <mergeCell ref="B50:C50"/>
    <mergeCell ref="B47:C47"/>
    <mergeCell ref="B48:C48"/>
    <mergeCell ref="B49:C49"/>
    <mergeCell ref="B25:C25"/>
    <mergeCell ref="B1:G1"/>
    <mergeCell ref="B2:G2"/>
    <mergeCell ref="D43:E43"/>
    <mergeCell ref="D40:E40"/>
    <mergeCell ref="C39:F39"/>
    <mergeCell ref="B35:F35"/>
    <mergeCell ref="B26:C26"/>
    <mergeCell ref="B28:C28"/>
    <mergeCell ref="D28:E28"/>
    <mergeCell ref="B29:C29"/>
    <mergeCell ref="D29:E29"/>
    <mergeCell ref="B33:F33"/>
    <mergeCell ref="B34:F34"/>
    <mergeCell ref="B40:C40"/>
    <mergeCell ref="B41:C41"/>
  </mergeCells>
  <phoneticPr fontId="2" type="noConversion"/>
  <dataValidations disablePrompts="1" count="1">
    <dataValidation type="list" allowBlank="1" showInputMessage="1" showErrorMessage="1" sqref="F6:F23" xr:uid="{DAC4E14D-B075-4B03-9C7B-D9D5552FB1C3}">
      <formula1>$J$2:$K$2</formula1>
    </dataValidation>
  </dataValidations>
  <pageMargins left="0.19685039370078741" right="0.19685039370078741" top="0.74803149606299213" bottom="0.74803149606299213" header="0.31496062992125984" footer="0.31496062992125984"/>
  <pageSetup paperSize="9" scale="75" orientation="portrait" r:id="rId1"/>
  <ignoredErrors>
    <ignoredError sqref="D24:E24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E724D-E150-44E1-8A3E-45A3ED893EDF}">
  <dimension ref="C8:E16"/>
  <sheetViews>
    <sheetView zoomScale="70" zoomScaleNormal="70" workbookViewId="0">
      <selection activeCell="F13" sqref="F13"/>
    </sheetView>
  </sheetViews>
  <sheetFormatPr defaultRowHeight="13.5"/>
  <cols>
    <col min="3" max="3" width="29.625" customWidth="1"/>
    <col min="4" max="4" width="72.375" customWidth="1"/>
    <col min="5" max="5" width="150.375" customWidth="1"/>
    <col min="6" max="6" width="95.75" customWidth="1"/>
  </cols>
  <sheetData>
    <row r="8" spans="3:5" ht="57" customHeight="1">
      <c r="C8" s="136" t="s">
        <v>75</v>
      </c>
      <c r="D8" s="48" t="s">
        <v>17</v>
      </c>
      <c r="E8" s="48" t="s">
        <v>89</v>
      </c>
    </row>
    <row r="9" spans="3:5" ht="57" customHeight="1">
      <c r="C9" s="136"/>
      <c r="D9" s="48" t="s">
        <v>90</v>
      </c>
      <c r="E9" s="48" t="s">
        <v>91</v>
      </c>
    </row>
    <row r="10" spans="3:5" ht="57" customHeight="1">
      <c r="C10" s="136"/>
      <c r="D10" s="48" t="s">
        <v>92</v>
      </c>
      <c r="E10" s="48" t="s">
        <v>93</v>
      </c>
    </row>
    <row r="11" spans="3:5" ht="57" customHeight="1">
      <c r="C11" s="136"/>
      <c r="D11" s="48" t="s">
        <v>94</v>
      </c>
      <c r="E11" s="48" t="s">
        <v>95</v>
      </c>
    </row>
    <row r="12" spans="3:5" ht="144.75" customHeight="1">
      <c r="C12" s="137" t="s">
        <v>99</v>
      </c>
      <c r="D12" s="48" t="s">
        <v>80</v>
      </c>
      <c r="E12" s="49" t="s">
        <v>100</v>
      </c>
    </row>
    <row r="13" spans="3:5" ht="144.75" customHeight="1">
      <c r="C13" s="138"/>
      <c r="D13" s="48" t="s">
        <v>81</v>
      </c>
      <c r="E13" s="49" t="s">
        <v>101</v>
      </c>
    </row>
    <row r="14" spans="3:5" ht="57" customHeight="1">
      <c r="C14" s="136" t="s">
        <v>83</v>
      </c>
      <c r="D14" s="49" t="s">
        <v>86</v>
      </c>
      <c r="E14" s="49" t="s">
        <v>96</v>
      </c>
    </row>
    <row r="15" spans="3:5" ht="57" customHeight="1">
      <c r="C15" s="136"/>
      <c r="D15" s="49" t="s">
        <v>87</v>
      </c>
      <c r="E15" s="49" t="s">
        <v>97</v>
      </c>
    </row>
    <row r="16" spans="3:5" ht="57" customHeight="1">
      <c r="C16" s="136"/>
      <c r="D16" s="49" t="s">
        <v>88</v>
      </c>
      <c r="E16" s="49" t="s">
        <v>98</v>
      </c>
    </row>
  </sheetData>
  <mergeCells count="3">
    <mergeCell ref="C8:C11"/>
    <mergeCell ref="C14:C16"/>
    <mergeCell ref="C12:C1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산출 계산기</vt:lpstr>
      <vt:lpstr>투입공수방식</vt:lpstr>
      <vt:lpstr>설명</vt:lpstr>
      <vt:lpstr>'산출 계산기'!Print_Area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KOSA</dc:creator>
  <cp:lastModifiedBy>kisia</cp:lastModifiedBy>
  <cp:lastPrinted>2018-06-12T05:31:38Z</cp:lastPrinted>
  <dcterms:created xsi:type="dcterms:W3CDTF">2010-06-22T02:05:17Z</dcterms:created>
  <dcterms:modified xsi:type="dcterms:W3CDTF">2022-11-15T06:30:36Z</dcterms:modified>
</cp:coreProperties>
</file>